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phasuwutchunnapiya/Desktop/"/>
    </mc:Choice>
  </mc:AlternateContent>
  <xr:revisionPtr revIDLastSave="0" documentId="8_{F4A4A51B-7360-FD40-98E1-BC1F77DEB252}" xr6:coauthVersionLast="47" xr6:coauthVersionMax="47" xr10:uidLastSave="{00000000-0000-0000-0000-000000000000}"/>
  <bookViews>
    <workbookView xWindow="-20" yWindow="500" windowWidth="51200" windowHeight="26600" activeTab="4" xr2:uid="{00000000-000D-0000-FFFF-FFFF00000000}"/>
  </bookViews>
  <sheets>
    <sheet name="(thesis)  Score" sheetId="6" r:id="rId1"/>
    <sheet name="(thesis)  Score summary" sheetId="5" r:id="rId2"/>
    <sheet name="Prediction video select" sheetId="4" r:id="rId3"/>
    <sheet name="(thesis) Score (1 second)" sheetId="7" r:id="rId4"/>
    <sheet name="(thesis) Score (0.1 second)" sheetId="8" r:id="rId5"/>
    <sheet name="Prediction video (0.1 second) d" sheetId="9" state="hidden" r:id="rId6"/>
    <sheet name="Video test v2" sheetId="12" state="hidden" r:id="rId7"/>
    <sheet name="input" sheetId="13" state="hidden" r:id="rId8"/>
    <sheet name="Copy of backupCopy of Video tes" sheetId="14" state="hidden" r:id="rId9"/>
    <sheet name="check list" sheetId="15" state="hidden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12" l="1"/>
  <c r="L100" i="12"/>
  <c r="J100" i="12"/>
  <c r="H100" i="12"/>
  <c r="N99" i="12"/>
  <c r="L99" i="12"/>
  <c r="J99" i="12"/>
  <c r="H99" i="12"/>
  <c r="N98" i="12"/>
  <c r="L98" i="12"/>
  <c r="J98" i="12"/>
  <c r="H98" i="12"/>
  <c r="N40" i="12"/>
  <c r="L40" i="12"/>
  <c r="J40" i="12"/>
  <c r="H40" i="12"/>
  <c r="N39" i="12"/>
  <c r="L39" i="12"/>
  <c r="J39" i="12"/>
  <c r="H39" i="12"/>
  <c r="N38" i="12"/>
  <c r="L38" i="12"/>
  <c r="J38" i="12"/>
  <c r="H38" i="12"/>
  <c r="P885" i="8"/>
  <c r="N885" i="8"/>
  <c r="L885" i="8"/>
  <c r="J885" i="8"/>
  <c r="P599" i="8"/>
  <c r="N599" i="8"/>
  <c r="L599" i="8"/>
  <c r="J599" i="8"/>
  <c r="P581" i="8"/>
  <c r="N581" i="8"/>
  <c r="L581" i="8"/>
  <c r="J581" i="8"/>
  <c r="P529" i="8"/>
  <c r="N529" i="8"/>
  <c r="L529" i="8"/>
  <c r="J529" i="8"/>
  <c r="P511" i="8"/>
  <c r="N511" i="8"/>
  <c r="L511" i="8"/>
  <c r="J511" i="8"/>
  <c r="P443" i="8"/>
  <c r="N443" i="8"/>
  <c r="L443" i="8"/>
  <c r="J443" i="8"/>
  <c r="P246" i="8"/>
  <c r="N246" i="8"/>
  <c r="L246" i="8"/>
  <c r="J246" i="8"/>
  <c r="P214" i="8"/>
  <c r="N214" i="8"/>
  <c r="L214" i="8"/>
  <c r="J214" i="8"/>
  <c r="P120" i="8"/>
  <c r="N120" i="8"/>
  <c r="L120" i="8"/>
  <c r="J120" i="8"/>
  <c r="P100" i="8"/>
  <c r="N100" i="8"/>
  <c r="L100" i="8"/>
  <c r="J100" i="8"/>
  <c r="P14" i="8"/>
  <c r="N14" i="8"/>
  <c r="L14" i="8"/>
  <c r="J14" i="8"/>
  <c r="P621" i="7"/>
  <c r="N621" i="7"/>
  <c r="L621" i="7"/>
  <c r="J621" i="7"/>
  <c r="P610" i="7"/>
  <c r="N610" i="7"/>
  <c r="L610" i="7"/>
  <c r="J610" i="7"/>
  <c r="P592" i="7"/>
  <c r="N592" i="7"/>
  <c r="L592" i="7"/>
  <c r="J592" i="7"/>
  <c r="P565" i="7"/>
  <c r="N565" i="7"/>
  <c r="L565" i="7"/>
  <c r="J565" i="7"/>
  <c r="P541" i="7"/>
  <c r="N541" i="7"/>
  <c r="L541" i="7"/>
  <c r="J541" i="7"/>
  <c r="P459" i="7"/>
  <c r="N459" i="7"/>
  <c r="L459" i="7"/>
  <c r="J459" i="7"/>
  <c r="P407" i="7"/>
  <c r="N407" i="7"/>
  <c r="L407" i="7"/>
  <c r="J407" i="7"/>
  <c r="P318" i="7"/>
  <c r="N318" i="7"/>
  <c r="L318" i="7"/>
  <c r="J318" i="7"/>
  <c r="P273" i="7"/>
  <c r="N273" i="7"/>
  <c r="L273" i="7"/>
  <c r="J273" i="7"/>
  <c r="P258" i="7"/>
  <c r="N258" i="7"/>
  <c r="L258" i="7"/>
  <c r="J258" i="7"/>
  <c r="P240" i="7"/>
  <c r="N240" i="7"/>
  <c r="L240" i="7"/>
  <c r="J240" i="7"/>
  <c r="P205" i="7"/>
  <c r="N205" i="7"/>
  <c r="L205" i="7"/>
  <c r="J205" i="7"/>
  <c r="P179" i="7"/>
  <c r="N179" i="7"/>
  <c r="L179" i="7"/>
  <c r="J179" i="7"/>
  <c r="P163" i="7"/>
  <c r="N163" i="7"/>
  <c r="L163" i="7"/>
  <c r="J163" i="7"/>
  <c r="P130" i="7"/>
  <c r="N130" i="7"/>
  <c r="L130" i="7"/>
  <c r="J130" i="7"/>
  <c r="P91" i="7"/>
  <c r="N91" i="7"/>
  <c r="L91" i="7"/>
  <c r="J91" i="7"/>
  <c r="P90" i="7"/>
  <c r="N90" i="7"/>
  <c r="L90" i="7"/>
  <c r="J90" i="7"/>
  <c r="P89" i="7"/>
  <c r="N89" i="7"/>
  <c r="L89" i="7"/>
  <c r="J89" i="7"/>
  <c r="P33" i="7"/>
  <c r="N33" i="7"/>
  <c r="L33" i="7"/>
  <c r="J33" i="7"/>
  <c r="P32" i="7"/>
  <c r="N32" i="7"/>
  <c r="L32" i="7"/>
  <c r="J32" i="7"/>
  <c r="P31" i="7"/>
  <c r="N31" i="7"/>
  <c r="L31" i="7"/>
  <c r="J31" i="7"/>
  <c r="Q555" i="6"/>
  <c r="O555" i="6"/>
  <c r="M555" i="6"/>
  <c r="K555" i="6"/>
  <c r="Q554" i="6"/>
  <c r="O554" i="6"/>
  <c r="M554" i="6"/>
  <c r="K554" i="6"/>
  <c r="Q553" i="6"/>
  <c r="O553" i="6"/>
  <c r="M553" i="6"/>
  <c r="K553" i="6"/>
  <c r="P461" i="6"/>
  <c r="N461" i="6"/>
  <c r="L461" i="6"/>
  <c r="J461" i="6"/>
  <c r="P459" i="6"/>
  <c r="N459" i="6"/>
  <c r="L459" i="6"/>
  <c r="J459" i="6"/>
  <c r="P385" i="6"/>
  <c r="N385" i="6"/>
  <c r="L385" i="6"/>
  <c r="J385" i="6"/>
  <c r="P363" i="6"/>
  <c r="N363" i="6"/>
  <c r="L363" i="6"/>
  <c r="J363" i="6"/>
  <c r="P268" i="6"/>
  <c r="N268" i="6"/>
  <c r="L268" i="6"/>
  <c r="J268" i="6"/>
  <c r="P253" i="6"/>
  <c r="N253" i="6"/>
  <c r="L253" i="6"/>
  <c r="J253" i="6"/>
  <c r="P229" i="6"/>
  <c r="N229" i="6"/>
  <c r="L229" i="6"/>
  <c r="J229" i="6"/>
  <c r="P147" i="6"/>
  <c r="N147" i="6"/>
  <c r="L147" i="6"/>
  <c r="J147" i="6"/>
  <c r="P131" i="6"/>
  <c r="N131" i="6"/>
  <c r="L131" i="6"/>
  <c r="J131" i="6"/>
  <c r="P92" i="6"/>
  <c r="N92" i="6"/>
  <c r="L92" i="6"/>
  <c r="J92" i="6"/>
  <c r="P91" i="6"/>
  <c r="N91" i="6"/>
  <c r="L91" i="6"/>
  <c r="J91" i="6"/>
  <c r="P90" i="6"/>
  <c r="N90" i="6"/>
  <c r="L90" i="6"/>
  <c r="J90" i="6"/>
  <c r="P34" i="6"/>
  <c r="N34" i="6"/>
  <c r="L34" i="6"/>
  <c r="J34" i="6"/>
  <c r="P33" i="6"/>
  <c r="N33" i="6"/>
  <c r="L33" i="6"/>
  <c r="J33" i="6"/>
  <c r="P32" i="6"/>
  <c r="N32" i="6"/>
  <c r="L32" i="6"/>
  <c r="J32" i="6"/>
  <c r="F31" i="5"/>
  <c r="I30" i="5"/>
  <c r="H30" i="5"/>
  <c r="I29" i="5"/>
  <c r="H29" i="5"/>
  <c r="G29" i="5"/>
  <c r="F29" i="5"/>
  <c r="J28" i="5"/>
  <c r="H31" i="5" s="1"/>
  <c r="I31" i="5" l="1"/>
  <c r="F30" i="5"/>
  <c r="G30" i="5"/>
  <c r="G31" i="5"/>
</calcChain>
</file>

<file path=xl/sharedStrings.xml><?xml version="1.0" encoding="utf-8"?>
<sst xmlns="http://schemas.openxmlformats.org/spreadsheetml/2006/main" count="11449" uniqueCount="266">
  <si>
    <t>Link</t>
  </si>
  <si>
    <t>จำนวนที่ทายผิด</t>
  </si>
  <si>
    <t>จำนวนที่ทายถูก</t>
  </si>
  <si>
    <t>IMG_6279</t>
  </si>
  <si>
    <t>IMG_6283</t>
  </si>
  <si>
    <t>IMG_6292</t>
  </si>
  <si>
    <t>Video name</t>
  </si>
  <si>
    <t>Type of EV Socket
Ground Truth</t>
  </si>
  <si>
    <t>Second</t>
  </si>
  <si>
    <t>Scenario ของทั้งวิดิโอ</t>
  </si>
  <si>
    <t>YOLO V6s</t>
  </si>
  <si>
    <t>Type of EV Socket
Prediction</t>
  </si>
  <si>
    <t>YOLO V8s</t>
  </si>
  <si>
    <t>null</t>
  </si>
  <si>
    <t>- ลานจอดรถกลางคืน</t>
  </si>
  <si>
    <t>DC_CCS_2</t>
  </si>
  <si>
    <t>AVG of Ground Truth</t>
  </si>
  <si>
    <t>IMG 6286</t>
  </si>
  <si>
    <t>IMG 6294</t>
  </si>
  <si>
    <t>AC_type_2</t>
  </si>
  <si>
    <t>YOUTUBE 7</t>
  </si>
  <si>
    <t>Index</t>
  </si>
  <si>
    <t>Slide</t>
  </si>
  <si>
    <t>Link 
file
 capture</t>
  </si>
  <si>
    <t>video</t>
  </si>
  <si>
    <t xml:space="preserve">Scenario </t>
  </si>
  <si>
    <t>Confidence score</t>
  </si>
  <si>
    <t>เลือก</t>
  </si>
  <si>
    <t>ของทั้งวิดิโอ</t>
  </si>
  <si>
    <t>เพิ่มเติม</t>
  </si>
  <si>
    <t>YOLO V5s</t>
  </si>
  <si>
    <t>YOLO V7</t>
  </si>
  <si>
    <t>หมายเหตุ</t>
  </si>
  <si>
    <t>1 second</t>
  </si>
  <si>
    <t>- ไฟแยงกล้อง
- มืด</t>
  </si>
  <si>
    <t>- ลานจอดรถกลางวัน
- แดดจ้า</t>
  </si>
  <si>
    <t>ลาดจอดรถแตดแตด</t>
  </si>
  <si>
    <t>บดบัง
ไม่ชัด</t>
  </si>
  <si>
    <t>IMG_6282</t>
  </si>
  <si>
    <t>ลานจอดรถกลางคืน</t>
  </si>
  <si>
    <t xml:space="preserve">บดบัง
ไม่ชัด
</t>
  </si>
  <si>
    <t>IMG_6287</t>
  </si>
  <si>
    <t>ไม่ชัด
แสงเข้ากล้อง</t>
  </si>
  <si>
    <t>IMG_6273</t>
  </si>
  <si>
    <t>บดบัง</t>
  </si>
  <si>
    <t>IMG_6298</t>
  </si>
  <si>
    <t>IMG_6284</t>
  </si>
  <si>
    <t>IMG_6296</t>
  </si>
  <si>
    <t>รอหาคำตอบกับอาจาร</t>
  </si>
  <si>
    <t>IMG_6302</t>
  </si>
  <si>
    <t>กลางวัน</t>
  </si>
  <si>
    <t>อยู่ห่างจากปลั๊ก 120, 180, 240 cm</t>
  </si>
  <si>
    <t>ภาพสว่าง บดบัง ไม่ชัด</t>
  </si>
  <si>
    <t>RPReplay_Final1723353975</t>
  </si>
  <si>
    <t>บดบัง
อยู่ห่างจากปลั๊ก 200 cm
เห็นบางส่วน</t>
  </si>
  <si>
    <t>RPReplay_Final1723354072</t>
  </si>
  <si>
    <t>อยู่ห่างจากปลั๊ก 274 cm
อยู่ห่างจากปลั๊ก 162 cm
บดบัง
ขาดบางส่วน</t>
  </si>
  <si>
    <t>YOUTUBE 1</t>
  </si>
  <si>
    <t>ฝนตก</t>
  </si>
  <si>
    <t>ไม่ชัด
บดบัง</t>
  </si>
  <si>
    <t>YOUTUBE 35</t>
  </si>
  <si>
    <t>จอดรถในบ้าน 
ถ่ายตอนกลางคืน 
ยืนบังปบั๊กชาส</t>
  </si>
  <si>
    <t>- ภายในอาคารลานจอดรถ
- ถ่ายจากด้านข้าง
ถ่ายไม่เห็นขาดไปบางส่วน
ไม่ชัด</t>
  </si>
  <si>
    <t>YOUTUBE 55</t>
  </si>
  <si>
    <t>มืด บดบัง</t>
  </si>
  <si>
    <t>YOUTUBE 71</t>
  </si>
  <si>
    <t>ไฟแยงกล้อง</t>
  </si>
  <si>
    <t>0.1 second</t>
  </si>
  <si>
    <t>ลานจอดรถตอนกลางคืน
ฝนตก
มืด</t>
  </si>
  <si>
    <t>บดบัง มืด</t>
  </si>
  <si>
    <t>YOUTUBE  2</t>
  </si>
  <si>
    <t>บดบัง, 
ภาพไม่ชัด</t>
  </si>
  <si>
    <t>YOUTUBE 3</t>
  </si>
  <si>
    <t>YOUTUBE 12</t>
  </si>
  <si>
    <t>YOUTUBE 26</t>
  </si>
  <si>
    <t>- ตอนเย็น
- ปลั๊กชาสอยู่ไกล</t>
  </si>
  <si>
    <t>YOUTUBE 32</t>
  </si>
  <si>
    <t>- ภาพไม่ชัด
- จอดตากแดด</t>
  </si>
  <si>
    <t>YOUTUBE 50</t>
  </si>
  <si>
    <t>ตอนกลางคืน
มืด</t>
  </si>
  <si>
    <t>ไม่ชัด</t>
  </si>
  <si>
    <t>YOUTUBE 58</t>
  </si>
  <si>
    <t>มืดมาก</t>
  </si>
  <si>
    <t>YOUTUBE 61</t>
  </si>
  <si>
    <t>ย้อนแสง</t>
  </si>
  <si>
    <t>อยู่ไกล
มองจากด้านข้าง
บดบัง</t>
  </si>
  <si>
    <t>YOUTUBE 63</t>
  </si>
  <si>
    <t>ฝนตก
บดบัง</t>
  </si>
  <si>
    <t>YOUTUBE 4</t>
  </si>
  <si>
    <t>ฝนตก
ภาพไม่ชัด</t>
  </si>
  <si>
    <t>ลำดับ</t>
  </si>
  <si>
    <t>เรื่อง</t>
  </si>
  <si>
    <t>- ลานจอดรถกลางคืน
- ไฟแยงกล้อง
- บดบัง</t>
  </si>
  <si>
    <t>- ลาดจอดรถยนต์ตากแดด 
- บดบัง</t>
  </si>
  <si>
    <t>- ลานจอดรถยนต์ในเวลากลางคืน 
- ภาพไม่ชัด 
- บดบัง</t>
  </si>
  <si>
    <t>RPReplay_ 
Final1723354072</t>
  </si>
  <si>
    <t>- กลางวัน 
- บดบัง 
- กล้องอยู่ห่างจากปลั๊ก 
100-289 cm</t>
  </si>
  <si>
    <t>- ฝนตก 
- บดบัง 
- ไม่ชัด</t>
  </si>
  <si>
    <t>- ลานจอดรถตอนกลางคืน 
- ฝนตก 
- มืด 
- บดบัง</t>
  </si>
  <si>
    <t>- ฝนตก 
- มืด 
- บดบัง</t>
  </si>
  <si>
    <t>- ไฟแยงกล้อง</t>
  </si>
  <si>
    <t>- ไฟแยงกล้อง
- บดบัง</t>
  </si>
  <si>
    <t>≈</t>
  </si>
  <si>
    <t>ChAdeMo</t>
  </si>
  <si>
    <t>ลาดจอดรถยนต์ตากแดด</t>
  </si>
  <si>
    <t>DC_CCS_2
DC_CCS_1</t>
  </si>
  <si>
    <t>0.72
0.35</t>
  </si>
  <si>
    <t>DC_CCS_1</t>
  </si>
  <si>
    <t>AC_type_2
DC_CCS_2</t>
  </si>
  <si>
    <t>0.37
0.31</t>
  </si>
  <si>
    <t>ลานจอดรถยนต์ในเวลากลางคืน</t>
  </si>
  <si>
    <t>DC_CCS_2
DC_CCS_2</t>
  </si>
  <si>
    <t>0.76
0.63</t>
  </si>
  <si>
    <t>0.91
0.37</t>
  </si>
  <si>
    <t>อยู่ห่างจากปลั๊ก 274 cm</t>
  </si>
  <si>
    <t>อยู่ห่างจากปลั๊ก 289 cm</t>
  </si>
  <si>
    <t>DC_CCS_1
DC_CCS_1</t>
  </si>
  <si>
    <t>0.65
0.33</t>
  </si>
  <si>
    <t>อยู่ห่างจากปลั๊ก 250 cm</t>
  </si>
  <si>
    <t>DC_CCS_1
DC_CCS_2</t>
  </si>
  <si>
    <t>0.54
0.49</t>
  </si>
  <si>
    <t>อยู่ห่างจากปลั๊ก 162 cm</t>
  </si>
  <si>
    <t>อยู่ห่างจากปลั๊ก 162 cm
บดบัง</t>
  </si>
  <si>
    <t>0.38
0.37</t>
  </si>
  <si>
    <t>0.39
0.28</t>
  </si>
  <si>
    <t>อยู่ห่างจากปลั๊ก 158 cm
บดบัง</t>
  </si>
  <si>
    <t xml:space="preserve">อยู่ห่างจากปลั๊ก 158 cm </t>
  </si>
  <si>
    <t>อยู่ห่างจากปลั๊ก 158 cm บดบัง</t>
  </si>
  <si>
    <t>อยู่ห่างจากปลั๊ก 100 cm
บดบัง</t>
  </si>
  <si>
    <t>อยู่ห่างจากปลั๊ก 100 cm</t>
  </si>
  <si>
    <t>ขาดบางส่วน</t>
  </si>
  <si>
    <t>AAC_type_2
DC_CCS_2</t>
  </si>
  <si>
    <t>0.8
0.29</t>
  </si>
  <si>
    <t>0.67
0.54</t>
  </si>
  <si>
    <t>0.54
0.63</t>
  </si>
  <si>
    <t>0.35
0.52</t>
  </si>
  <si>
    <t>บดบัง
มืด</t>
  </si>
  <si>
    <t>0.34
0.35</t>
  </si>
  <si>
    <t>0.46
0.38</t>
  </si>
  <si>
    <t>0.39
0.34</t>
  </si>
  <si>
    <t>0.5
0.44</t>
  </si>
  <si>
    <t>DC_CCS_2
AC_type_2</t>
  </si>
  <si>
    <t xml:space="preserve">0.33
0.27 </t>
  </si>
  <si>
    <t>0.38
0.35</t>
  </si>
  <si>
    <r>
      <rPr>
        <b/>
        <sz val="10"/>
        <color theme="1"/>
        <rFont val="Arial"/>
        <family val="2"/>
      </rPr>
      <t xml:space="preserve">Second
</t>
    </r>
    <r>
      <rPr>
        <b/>
        <sz val="8"/>
        <color theme="1"/>
        <rFont val="Arial"/>
        <family val="2"/>
      </rPr>
      <t>(minutes: seconds)</t>
    </r>
  </si>
  <si>
    <t>หัวชาสมือ</t>
  </si>
  <si>
    <t>0.43
0.38</t>
  </si>
  <si>
    <t>แสงเข้ากล้อง</t>
  </si>
  <si>
    <t>บดบัง
แสงเข้ากล้อง</t>
  </si>
  <si>
    <t>0.64
0.55</t>
  </si>
  <si>
    <t>รอถามจาร</t>
  </si>
  <si>
    <t>อยู่ห่างจากปลั๊ก 120 cm</t>
  </si>
  <si>
    <t>อยู่ห่างจากปลั๊ก 150 cm</t>
  </si>
  <si>
    <t>อยู่ห่างจากปลั๊ก 180 cm</t>
  </si>
  <si>
    <t>อยู่ห่างจากปลั๊ก 220 cm</t>
  </si>
  <si>
    <t>อยู่ห่างจากปลั๊ก200 cm</t>
  </si>
  <si>
    <t>อยู่ห่างจากปลั๊ก 240 cm</t>
  </si>
  <si>
    <t>AC_type_2
AC_type_2</t>
  </si>
  <si>
    <t>0.34
0.51</t>
  </si>
  <si>
    <t>0.43
0.43</t>
  </si>
  <si>
    <t>0.27
0.55</t>
  </si>
  <si>
    <t>0.87
0.34</t>
  </si>
  <si>
    <t>ภาพสว่าง</t>
  </si>
  <si>
    <t>0.45
0.41</t>
  </si>
  <si>
    <t>0.35
0.93</t>
  </si>
  <si>
    <t>0.68
0.62</t>
  </si>
  <si>
    <t>อยู่ห่างจากปลั๊ก 200 cm</t>
  </si>
  <si>
    <t>อยู่ห่างจากปลั๊ก 200 cm
บดบัง</t>
  </si>
  <si>
    <t>อยู่ห่างจากปลั๊ก 200 cm
บดบัง
เห็นบางส่วน</t>
  </si>
  <si>
    <t>- ภายในอาคารลานจอดรถ
- ถ่ายจากด้านข้าง</t>
  </si>
  <si>
    <t>0.26
0.36</t>
  </si>
  <si>
    <t>ถ่ายไม่เห็นขาดไปบางส่วน</t>
  </si>
  <si>
    <t>ถ่ายไม่เห็นขาดไปทั้งหมด</t>
  </si>
  <si>
    <t>ไม่ชัด
มืด</t>
  </si>
  <si>
    <t>รอคุยกับเปียก</t>
  </si>
  <si>
    <t>จอดรถในบ้าน ถ่ายตอนกลางคืน ยืนบังปบั๊กชาส</t>
  </si>
  <si>
    <t>มืด</t>
  </si>
  <si>
    <t>AC_type_2
AC_type_1</t>
  </si>
  <si>
    <t>0.4
0.6</t>
  </si>
  <si>
    <t>0.52
0.36</t>
  </si>
  <si>
    <t>0.62
0.26</t>
  </si>
  <si>
    <t>AC_type_1</t>
  </si>
  <si>
    <t>มืด มีแสงสว่างมีม่วง</t>
  </si>
  <si>
    <t>Millisecond</t>
  </si>
  <si>
    <t>AC_type_1
AC_type_2</t>
  </si>
  <si>
    <t>0.7
0.84</t>
  </si>
  <si>
    <t>0.31
0.42</t>
  </si>
  <si>
    <t>CHAdeMO</t>
  </si>
  <si>
    <t>บดบัง, ภาพไม่ชัด</t>
  </si>
  <si>
    <t>ภาพไม่ชัด</t>
  </si>
  <si>
    <t>บดบัง,</t>
  </si>
  <si>
    <t>0.63
0.48</t>
  </si>
  <si>
    <t>0.73
0.45</t>
  </si>
  <si>
    <t>บดบัง ไม่ชัด</t>
  </si>
  <si>
    <t xml:space="preserve">บดบัง </t>
  </si>
  <si>
    <t>0.26
0.49</t>
  </si>
  <si>
    <t>0.8
0.48</t>
  </si>
  <si>
    <t>0.34
0.36</t>
  </si>
  <si>
    <t>0.68
0.53</t>
  </si>
  <si>
    <t>AC_type_1
AC_type_1</t>
  </si>
  <si>
    <t>0.42
0.68</t>
  </si>
  <si>
    <t>0.37
0.38</t>
  </si>
  <si>
    <t>0.68
0.3</t>
  </si>
  <si>
    <t>0.54
0.54</t>
  </si>
  <si>
    <t>0.37
0.62</t>
  </si>
  <si>
    <t>0.64
0.41</t>
  </si>
  <si>
    <t>AC_type_2
CHAdeMO</t>
  </si>
  <si>
    <t>0.29
0.25</t>
  </si>
  <si>
    <t>บดบัง 
ไม่ชัด</t>
  </si>
  <si>
    <t>0.37
0.27</t>
  </si>
  <si>
    <t>0.26
0.32</t>
  </si>
  <si>
    <t>0.4
0.46</t>
  </si>
  <si>
    <t>0.44
0.45</t>
  </si>
  <si>
    <t>0.39
0.53</t>
  </si>
  <si>
    <t>0.36
0.39</t>
  </si>
  <si>
    <t>AC_type_1
DC_CCS_2</t>
  </si>
  <si>
    <t>0.63
0.45</t>
  </si>
  <si>
    <t>มองจากด้านข้าง
บดบัง</t>
  </si>
  <si>
    <t>0.45
0.4</t>
  </si>
  <si>
    <t>0.39
0.3</t>
  </si>
  <si>
    <t>0.54
0.36</t>
  </si>
  <si>
    <t>ฝนตก 
ภาพไม่ชัด</t>
  </si>
  <si>
    <t>0.65
0.74</t>
  </si>
  <si>
    <t>0.53
0.64</t>
  </si>
  <si>
    <t>0.32
0.27</t>
  </si>
  <si>
    <t>AC_type_1
CHAdeMO</t>
  </si>
  <si>
    <t>0.69
0.26</t>
  </si>
  <si>
    <t>0.73
0.48</t>
  </si>
  <si>
    <t>0.33
0.34</t>
  </si>
  <si>
    <t>AC_type_1
DC_CCS_1</t>
  </si>
  <si>
    <t>0.7
0.27</t>
  </si>
  <si>
    <t>0.41
0.3</t>
  </si>
  <si>
    <t xml:space="preserve"> ไม่ชัดมาก</t>
  </si>
  <si>
    <t>Second
(minutes: seconds:Millisecond)</t>
  </si>
  <si>
    <t>Figure</t>
  </si>
  <si>
    <t>- ลานจอดรถกลางคืน
- ไฟแยงกล้อง</t>
  </si>
  <si>
    <t>- ลานจอดรถกลางคืน
- ไฟแยงกล้อง
- มืด</t>
  </si>
  <si>
    <t>- ลานจอดรถกลางคืน
- ไฟแยงกล้อง
- มืด"</t>
  </si>
  <si>
    <t xml:space="preserve">ScenaType of EV Socket
Ground Truthrio </t>
  </si>
  <si>
    <t>YOUTUBE 23</t>
  </si>
  <si>
    <t>หัวชาสสกปก</t>
  </si>
  <si>
    <t xml:space="preserve">- หัวชาสอยู่ไกล 
– บรรยากาศช่วงเย็น </t>
  </si>
  <si>
    <t xml:space="preserve">- ภายในอาคารลานจอดรถ
- ถ่ายจากด้านข้าง
</t>
  </si>
  <si>
    <t>v7 ทายผิด</t>
  </si>
  <si>
    <t>YOUTUBE 2</t>
  </si>
  <si>
    <t xml:space="preserve">บดบัง, </t>
  </si>
  <si>
    <t>List file slide</t>
  </si>
  <si>
    <t>File name</t>
  </si>
  <si>
    <t>ทำตารางแล้ว new</t>
  </si>
  <si>
    <t>หมวดหมู่</t>
  </si>
  <si>
    <t>ทำตารางแล้ว</t>
  </si>
  <si>
    <t>My Video</t>
  </si>
  <si>
    <t>IMG 6292</t>
  </si>
  <si>
    <t>IMG 6282</t>
  </si>
  <si>
    <t>IMG 6283</t>
  </si>
  <si>
    <t>IMG 6287</t>
  </si>
  <si>
    <t>IMG 6298</t>
  </si>
  <si>
    <t>IMG 6296</t>
  </si>
  <si>
    <t xml:space="preserve"> IMG 6284</t>
  </si>
  <si>
    <t>IMG 6302</t>
  </si>
  <si>
    <t>Inal1723353975</t>
  </si>
  <si>
    <t>IMG 6273</t>
  </si>
  <si>
    <t>IMG 6279</t>
  </si>
  <si>
    <t>มันสั้นไป</t>
  </si>
  <si>
    <t>Video in youtube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</si>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</sst>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6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5"/>
      <color rgb="FF000000"/>
      <name val="Arial"/>
      <family val="2"/>
    </font>
    <font>
      <b/>
      <sz val="17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9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9"/>
      <color theme="1"/>
      <name val="Google Sans Mono"/>
    </font>
    <font>
      <u/>
      <sz val="10"/>
      <color rgb="FF1155CC"/>
      <name val="Arial"/>
      <family val="2"/>
    </font>
    <font>
      <sz val="11"/>
      <color rgb="FF1F1F1F"/>
      <name val="Google Sans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b/>
      <sz val="11"/>
      <color theme="1"/>
      <name val="Arial"/>
      <family val="2"/>
    </font>
    <font>
      <u/>
      <sz val="10"/>
      <color rgb="FF1155CC"/>
      <name val="Arial"/>
      <family val="2"/>
    </font>
    <font>
      <sz val="11"/>
      <color theme="1"/>
      <name val="Arial"/>
      <family val="2"/>
    </font>
    <font>
      <u/>
      <sz val="10"/>
      <color rgb="FF1155CC"/>
      <name val="Arial"/>
      <family val="2"/>
    </font>
    <font>
      <sz val="9"/>
      <color rgb="FF008000"/>
      <name val="Google Sans Mono"/>
    </font>
    <font>
      <sz val="9"/>
      <color rgb="FF1F1F1F"/>
      <name val="Google Sans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sz val="12"/>
      <color theme="1"/>
      <name val="Arial"/>
      <family val="2"/>
      <scheme val="minor"/>
    </font>
    <font>
      <sz val="12"/>
      <color rgb="FF000000"/>
      <name val="&quot;Google Sans Mono&quot;"/>
    </font>
    <font>
      <sz val="9"/>
      <color rgb="FF1F1F1F"/>
      <name val="&quot;Google Sans&quot;"/>
    </font>
    <font>
      <sz val="12"/>
      <color theme="1"/>
      <name val="Arial"/>
      <family val="2"/>
    </font>
    <font>
      <sz val="12"/>
      <color theme="1"/>
      <name val="Google Sans Mono"/>
    </font>
    <font>
      <u/>
      <sz val="10"/>
      <color rgb="FF0000FF"/>
      <name val="Arial"/>
      <family val="2"/>
    </font>
    <font>
      <sz val="9"/>
      <color rgb="FFF7981D"/>
      <name val="&quot;Google Sans Mono&quot;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9"/>
      <color rgb="FF008000"/>
      <name val="&quot;Google Sans Mono&quot;"/>
    </font>
    <font>
      <sz val="10"/>
      <color rgb="FFB7B7B7"/>
      <name val="Arial"/>
      <family val="2"/>
    </font>
    <font>
      <sz val="10"/>
      <color rgb="FF666666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5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sz val="9"/>
      <color theme="1"/>
      <name val="Arial"/>
      <family val="2"/>
    </font>
    <font>
      <u/>
      <sz val="10"/>
      <color rgb="FF0000FF"/>
      <name val="Arial"/>
      <family val="2"/>
    </font>
    <font>
      <sz val="11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sz val="15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sz val="10"/>
      <color rgb="FFFF00FF"/>
      <name val="Arial"/>
      <family val="2"/>
    </font>
    <font>
      <b/>
      <sz val="11"/>
      <color theme="1"/>
      <name val="Arial"/>
      <family val="2"/>
      <scheme val="minor"/>
    </font>
    <font>
      <b/>
      <sz val="8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4">
    <xf numFmtId="0" fontId="0" fillId="0" borderId="0" xfId="0"/>
    <xf numFmtId="0" fontId="2" fillId="0" borderId="1" xfId="0" applyFont="1" applyBorder="1"/>
    <xf numFmtId="0" fontId="2" fillId="4" borderId="1" xfId="0" applyFont="1" applyFill="1" applyBorder="1"/>
    <xf numFmtId="0" fontId="2" fillId="0" borderId="0" xfId="0" applyFont="1"/>
    <xf numFmtId="0" fontId="2" fillId="6" borderId="1" xfId="0" applyFont="1" applyFill="1" applyBorder="1"/>
    <xf numFmtId="0" fontId="3" fillId="7" borderId="0" xfId="0" applyFont="1" applyFill="1"/>
    <xf numFmtId="0" fontId="3" fillId="0" borderId="0" xfId="0" applyFont="1"/>
    <xf numFmtId="0" fontId="3" fillId="7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8" borderId="2" xfId="0" applyFont="1" applyFill="1" applyBorder="1"/>
    <xf numFmtId="0" fontId="2" fillId="9" borderId="0" xfId="0" applyFont="1" applyFill="1"/>
    <xf numFmtId="0" fontId="7" fillId="10" borderId="7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7" borderId="0" xfId="0" applyFont="1" applyFill="1"/>
    <xf numFmtId="0" fontId="3" fillId="8" borderId="5" xfId="0" applyFont="1" applyFill="1" applyBorder="1" applyAlignment="1">
      <alignment horizontal="right"/>
    </xf>
    <xf numFmtId="0" fontId="3" fillId="8" borderId="5" xfId="0" applyFont="1" applyFill="1" applyBorder="1"/>
    <xf numFmtId="0" fontId="3" fillId="8" borderId="1" xfId="0" applyFont="1" applyFill="1" applyBorder="1"/>
    <xf numFmtId="0" fontId="2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0" xfId="0" applyFont="1" applyFill="1" applyAlignment="1">
      <alignment horizontal="right"/>
    </xf>
    <xf numFmtId="0" fontId="2" fillId="8" borderId="0" xfId="0" applyFont="1" applyFill="1"/>
    <xf numFmtId="0" fontId="3" fillId="13" borderId="1" xfId="0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8" borderId="5" xfId="0" applyFont="1" applyFill="1" applyBorder="1"/>
    <xf numFmtId="0" fontId="2" fillId="14" borderId="1" xfId="0" applyFont="1" applyFill="1" applyBorder="1"/>
    <xf numFmtId="0" fontId="20" fillId="8" borderId="1" xfId="0" applyFont="1" applyFill="1" applyBorder="1"/>
    <xf numFmtId="164" fontId="3" fillId="8" borderId="1" xfId="0" applyNumberFormat="1" applyFont="1" applyFill="1" applyBorder="1"/>
    <xf numFmtId="0" fontId="2" fillId="15" borderId="1" xfId="0" applyFont="1" applyFill="1" applyBorder="1"/>
    <xf numFmtId="0" fontId="3" fillId="13" borderId="1" xfId="0" applyFont="1" applyFill="1" applyBorder="1" applyAlignment="1">
      <alignment horizontal="right"/>
    </xf>
    <xf numFmtId="0" fontId="20" fillId="13" borderId="1" xfId="0" applyFont="1" applyFill="1" applyBorder="1"/>
    <xf numFmtId="0" fontId="23" fillId="0" borderId="0" xfId="0" applyFont="1"/>
    <xf numFmtId="0" fontId="24" fillId="16" borderId="0" xfId="0" applyFont="1" applyFill="1"/>
    <xf numFmtId="0" fontId="22" fillId="16" borderId="0" xfId="0" applyFont="1" applyFill="1"/>
    <xf numFmtId="0" fontId="25" fillId="0" borderId="0" xfId="0" applyFont="1" applyAlignment="1">
      <alignment horizontal="center" vertical="top"/>
    </xf>
    <xf numFmtId="0" fontId="25" fillId="0" borderId="9" xfId="0" applyFont="1" applyBorder="1" applyAlignment="1">
      <alignment horizontal="center" vertical="top"/>
    </xf>
    <xf numFmtId="0" fontId="25" fillId="0" borderId="9" xfId="0" applyFont="1" applyBorder="1" applyAlignment="1">
      <alignment horizontal="center"/>
    </xf>
    <xf numFmtId="0" fontId="26" fillId="0" borderId="0" xfId="0" applyFont="1" applyAlignment="1">
      <alignment horizontal="center" vertical="top"/>
    </xf>
    <xf numFmtId="0" fontId="26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10" borderId="7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20" fontId="3" fillId="8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17" borderId="1" xfId="0" applyFont="1" applyFill="1" applyBorder="1"/>
    <xf numFmtId="0" fontId="3" fillId="8" borderId="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0" fontId="3" fillId="18" borderId="0" xfId="0" applyFont="1" applyFill="1"/>
    <xf numFmtId="20" fontId="3" fillId="8" borderId="1" xfId="0" applyNumberFormat="1" applyFont="1" applyFill="1" applyBorder="1" applyAlignment="1">
      <alignment horizontal="right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9" fillId="4" borderId="1" xfId="0" applyFont="1" applyFill="1" applyBorder="1" applyAlignment="1">
      <alignment horizontal="right"/>
    </xf>
    <xf numFmtId="0" fontId="3" fillId="17" borderId="0" xfId="0" applyFont="1" applyFill="1"/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3" fillId="12" borderId="0" xfId="0" applyFont="1" applyFill="1"/>
    <xf numFmtId="20" fontId="3" fillId="8" borderId="5" xfId="0" applyNumberFormat="1" applyFont="1" applyFill="1" applyBorder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3" fillId="16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1" fillId="16" borderId="0" xfId="0" applyFont="1" applyFill="1"/>
    <xf numFmtId="0" fontId="3" fillId="19" borderId="0" xfId="0" applyFont="1" applyFill="1"/>
    <xf numFmtId="0" fontId="3" fillId="8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right"/>
    </xf>
    <xf numFmtId="0" fontId="32" fillId="16" borderId="0" xfId="0" applyFont="1" applyFill="1"/>
    <xf numFmtId="20" fontId="3" fillId="17" borderId="1" xfId="0" applyNumberFormat="1" applyFont="1" applyFill="1" applyBorder="1"/>
    <xf numFmtId="165" fontId="20" fillId="16" borderId="0" xfId="0" applyNumberFormat="1" applyFont="1" applyFill="1"/>
    <xf numFmtId="0" fontId="3" fillId="0" borderId="5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3" fillId="20" borderId="1" xfId="0" applyFont="1" applyFill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2" fillId="19" borderId="0" xfId="0" applyFont="1" applyFill="1"/>
    <xf numFmtId="0" fontId="2" fillId="0" borderId="0" xfId="0" applyFont="1" applyAlignment="1">
      <alignment vertical="center"/>
    </xf>
    <xf numFmtId="0" fontId="3" fillId="20" borderId="0" xfId="0" applyFont="1" applyFill="1"/>
    <xf numFmtId="0" fontId="34" fillId="16" borderId="0" xfId="0" applyFont="1" applyFill="1" applyAlignment="1">
      <alignment horizontal="left"/>
    </xf>
    <xf numFmtId="165" fontId="2" fillId="0" borderId="0" xfId="0" applyNumberFormat="1" applyFont="1"/>
    <xf numFmtId="165" fontId="3" fillId="3" borderId="0" xfId="0" applyNumberFormat="1" applyFont="1" applyFill="1"/>
    <xf numFmtId="165" fontId="35" fillId="0" borderId="0" xfId="0" applyNumberFormat="1" applyFont="1"/>
    <xf numFmtId="165" fontId="36" fillId="16" borderId="0" xfId="0" applyNumberFormat="1" applyFont="1" applyFill="1" applyAlignment="1">
      <alignment horizontal="left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4" xfId="0" applyFont="1" applyFill="1" applyBorder="1"/>
    <xf numFmtId="0" fontId="37" fillId="0" borderId="0" xfId="0" applyFont="1"/>
    <xf numFmtId="165" fontId="20" fillId="16" borderId="0" xfId="0" applyNumberFormat="1" applyFont="1" applyFill="1" applyAlignment="1">
      <alignment horizontal="right"/>
    </xf>
    <xf numFmtId="165" fontId="38" fillId="0" borderId="0" xfId="0" applyNumberFormat="1" applyFont="1" applyAlignment="1">
      <alignment horizontal="right"/>
    </xf>
    <xf numFmtId="165" fontId="39" fillId="16" borderId="0" xfId="0" applyNumberFormat="1" applyFont="1" applyFill="1"/>
    <xf numFmtId="0" fontId="2" fillId="3" borderId="0" xfId="0" applyFont="1" applyFill="1"/>
    <xf numFmtId="0" fontId="3" fillId="8" borderId="1" xfId="0" applyFont="1" applyFill="1" applyBorder="1" applyAlignment="1">
      <alignment horizontal="center" vertical="center"/>
    </xf>
    <xf numFmtId="20" fontId="3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0" xfId="0" applyFont="1" applyFill="1"/>
    <xf numFmtId="0" fontId="41" fillId="18" borderId="0" xfId="0" applyFont="1" applyFill="1" applyAlignment="1">
      <alignment horizontal="left"/>
    </xf>
    <xf numFmtId="0" fontId="2" fillId="17" borderId="0" xfId="0" applyFont="1" applyFill="1"/>
    <xf numFmtId="0" fontId="5" fillId="12" borderId="0" xfId="0" applyFont="1" applyFill="1" applyAlignment="1">
      <alignment horizontal="left"/>
    </xf>
    <xf numFmtId="0" fontId="5" fillId="16" borderId="0" xfId="0" applyFont="1" applyFill="1" applyAlignment="1">
      <alignment horizontal="left"/>
    </xf>
    <xf numFmtId="0" fontId="44" fillId="16" borderId="0" xfId="0" applyFont="1" applyFill="1" applyAlignment="1">
      <alignment horizontal="left"/>
    </xf>
    <xf numFmtId="0" fontId="29" fillId="4" borderId="0" xfId="0" applyFont="1" applyFill="1"/>
    <xf numFmtId="0" fontId="29" fillId="4" borderId="0" xfId="0" applyFont="1" applyFill="1" applyAlignment="1">
      <alignment horizontal="right"/>
    </xf>
    <xf numFmtId="0" fontId="29" fillId="0" borderId="0" xfId="0" applyFont="1"/>
    <xf numFmtId="0" fontId="29" fillId="0" borderId="0" xfId="0" applyFont="1" applyAlignment="1">
      <alignment horizontal="right"/>
    </xf>
    <xf numFmtId="0" fontId="5" fillId="3" borderId="0" xfId="0" applyFont="1" applyFill="1" applyAlignment="1">
      <alignment horizontal="left"/>
    </xf>
    <xf numFmtId="0" fontId="2" fillId="5" borderId="0" xfId="0" applyFont="1" applyFill="1"/>
    <xf numFmtId="20" fontId="3" fillId="5" borderId="1" xfId="0" applyNumberFormat="1" applyFont="1" applyFill="1" applyBorder="1" applyAlignment="1">
      <alignment horizontal="right"/>
    </xf>
    <xf numFmtId="0" fontId="5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right"/>
    </xf>
    <xf numFmtId="20" fontId="3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20" fontId="3" fillId="17" borderId="1" xfId="0" applyNumberFormat="1" applyFont="1" applyFill="1" applyBorder="1" applyAlignment="1">
      <alignment horizontal="right"/>
    </xf>
    <xf numFmtId="0" fontId="3" fillId="16" borderId="0" xfId="0" applyFont="1" applyFill="1" applyAlignment="1">
      <alignment horizontal="left" vertical="center"/>
    </xf>
    <xf numFmtId="0" fontId="45" fillId="3" borderId="0" xfId="0" applyFont="1" applyFill="1"/>
    <xf numFmtId="0" fontId="46" fillId="19" borderId="0" xfId="0" applyFont="1" applyFill="1"/>
    <xf numFmtId="0" fontId="3" fillId="16" borderId="9" xfId="0" applyFont="1" applyFill="1" applyBorder="1"/>
    <xf numFmtId="0" fontId="2" fillId="6" borderId="0" xfId="0" applyFont="1" applyFill="1"/>
    <xf numFmtId="0" fontId="2" fillId="4" borderId="0" xfId="0" applyFont="1" applyFill="1"/>
    <xf numFmtId="0" fontId="5" fillId="20" borderId="0" xfId="0" applyFont="1" applyFill="1" applyAlignment="1">
      <alignment horizontal="left"/>
    </xf>
    <xf numFmtId="164" fontId="2" fillId="0" borderId="0" xfId="0" applyNumberFormat="1" applyFont="1"/>
    <xf numFmtId="0" fontId="1" fillId="0" borderId="0" xfId="0" applyFont="1"/>
    <xf numFmtId="0" fontId="47" fillId="10" borderId="7" xfId="0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/>
    </xf>
    <xf numFmtId="0" fontId="49" fillId="12" borderId="1" xfId="0" applyFont="1" applyFill="1" applyBorder="1" applyAlignment="1">
      <alignment horizontal="center" vertical="center"/>
    </xf>
    <xf numFmtId="0" fontId="47" fillId="12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right"/>
    </xf>
    <xf numFmtId="0" fontId="50" fillId="16" borderId="0" xfId="0" applyFont="1" applyFill="1" applyAlignment="1">
      <alignment horizontal="left"/>
    </xf>
    <xf numFmtId="0" fontId="51" fillId="12" borderId="0" xfId="0" applyFont="1" applyFill="1"/>
    <xf numFmtId="0" fontId="3" fillId="8" borderId="7" xfId="0" applyFont="1" applyFill="1" applyBorder="1"/>
    <xf numFmtId="0" fontId="3" fillId="5" borderId="7" xfId="0" applyFont="1" applyFill="1" applyBorder="1"/>
    <xf numFmtId="0" fontId="3" fillId="5" borderId="1" xfId="0" applyFont="1" applyFill="1" applyBorder="1"/>
    <xf numFmtId="0" fontId="3" fillId="17" borderId="0" xfId="0" applyFont="1" applyFill="1" applyAlignment="1">
      <alignment horizontal="right"/>
    </xf>
    <xf numFmtId="0" fontId="3" fillId="19" borderId="0" xfId="0" applyFont="1" applyFill="1" applyAlignment="1">
      <alignment horizontal="right"/>
    </xf>
    <xf numFmtId="0" fontId="54" fillId="0" borderId="0" xfId="0" applyFont="1"/>
    <xf numFmtId="0" fontId="55" fillId="16" borderId="0" xfId="0" applyFont="1" applyFill="1"/>
    <xf numFmtId="0" fontId="56" fillId="10" borderId="0" xfId="0" applyFont="1" applyFill="1" applyAlignment="1">
      <alignment horizontal="center" vertical="center"/>
    </xf>
    <xf numFmtId="0" fontId="58" fillId="12" borderId="0" xfId="0" applyFont="1" applyFill="1" applyAlignment="1">
      <alignment horizontal="center" vertical="center"/>
    </xf>
    <xf numFmtId="0" fontId="56" fillId="12" borderId="0" xfId="0" applyFont="1" applyFill="1" applyAlignment="1">
      <alignment horizontal="center" vertical="center"/>
    </xf>
    <xf numFmtId="0" fontId="56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21" borderId="0" xfId="0" applyFont="1" applyFill="1"/>
    <xf numFmtId="0" fontId="3" fillId="21" borderId="0" xfId="0" applyFont="1" applyFill="1"/>
    <xf numFmtId="0" fontId="3" fillId="21" borderId="0" xfId="0" applyFont="1" applyFill="1" applyAlignment="1">
      <alignment horizontal="right"/>
    </xf>
    <xf numFmtId="0" fontId="3" fillId="21" borderId="1" xfId="0" applyFont="1" applyFill="1" applyBorder="1"/>
    <xf numFmtId="0" fontId="59" fillId="12" borderId="0" xfId="0" applyFont="1" applyFill="1" applyAlignment="1">
      <alignment horizontal="left"/>
    </xf>
    <xf numFmtId="0" fontId="2" fillId="12" borderId="0" xfId="0" applyFont="1" applyFill="1"/>
    <xf numFmtId="0" fontId="2" fillId="11" borderId="0" xfId="0" applyFont="1" applyFill="1"/>
    <xf numFmtId="0" fontId="3" fillId="11" borderId="0" xfId="0" applyFont="1" applyFill="1"/>
    <xf numFmtId="0" fontId="3" fillId="11" borderId="0" xfId="0" applyFont="1" applyFill="1" applyAlignment="1">
      <alignment horizontal="right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right"/>
    </xf>
    <xf numFmtId="0" fontId="3" fillId="12" borderId="0" xfId="0" applyFont="1" applyFill="1" applyAlignment="1">
      <alignment horizontal="right"/>
    </xf>
    <xf numFmtId="0" fontId="58" fillId="12" borderId="1" xfId="0" applyFont="1" applyFill="1" applyBorder="1" applyAlignment="1">
      <alignment horizontal="center" vertical="center"/>
    </xf>
    <xf numFmtId="0" fontId="56" fillId="12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/>
    <xf numFmtId="0" fontId="2" fillId="11" borderId="1" xfId="0" applyFont="1" applyFill="1" applyBorder="1"/>
    <xf numFmtId="20" fontId="2" fillId="8" borderId="1" xfId="0" applyNumberFormat="1" applyFont="1" applyFill="1" applyBorder="1"/>
    <xf numFmtId="0" fontId="57" fillId="11" borderId="1" xfId="0" applyFont="1" applyFill="1" applyBorder="1" applyAlignment="1">
      <alignment horizontal="left"/>
    </xf>
    <xf numFmtId="0" fontId="57" fillId="12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2" fillId="18" borderId="1" xfId="0" applyFont="1" applyFill="1" applyBorder="1"/>
    <xf numFmtId="20" fontId="2" fillId="18" borderId="1" xfId="0" applyNumberFormat="1" applyFont="1" applyFill="1" applyBorder="1"/>
    <xf numFmtId="0" fontId="5" fillId="18" borderId="1" xfId="0" applyFont="1" applyFill="1" applyBorder="1" applyAlignment="1">
      <alignment horizontal="center"/>
    </xf>
    <xf numFmtId="0" fontId="53" fillId="8" borderId="0" xfId="0" applyFont="1" applyFill="1"/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20" fontId="2" fillId="0" borderId="1" xfId="0" applyNumberFormat="1" applyFont="1" applyBorder="1"/>
    <xf numFmtId="0" fontId="5" fillId="11" borderId="1" xfId="0" applyFont="1" applyFill="1" applyBorder="1" applyAlignment="1">
      <alignment horizontal="right"/>
    </xf>
    <xf numFmtId="0" fontId="53" fillId="11" borderId="1" xfId="0" applyFont="1" applyFill="1" applyBorder="1"/>
    <xf numFmtId="0" fontId="60" fillId="12" borderId="1" xfId="0" applyFont="1" applyFill="1" applyBorder="1"/>
    <xf numFmtId="0" fontId="60" fillId="11" borderId="1" xfId="0" applyFont="1" applyFill="1" applyBorder="1"/>
    <xf numFmtId="0" fontId="2" fillId="20" borderId="0" xfId="0" applyFont="1" applyFill="1"/>
    <xf numFmtId="0" fontId="11" fillId="11" borderId="1" xfId="0" applyFont="1" applyFill="1" applyBorder="1" applyAlignment="1">
      <alignment horizontal="center" vertical="center"/>
    </xf>
    <xf numFmtId="0" fontId="60" fillId="12" borderId="0" xfId="0" applyFont="1" applyFill="1"/>
    <xf numFmtId="0" fontId="60" fillId="11" borderId="0" xfId="0" applyFont="1" applyFill="1"/>
    <xf numFmtId="0" fontId="5" fillId="8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2" fillId="20" borderId="1" xfId="0" applyFont="1" applyFill="1" applyBorder="1"/>
    <xf numFmtId="0" fontId="5" fillId="8" borderId="1" xfId="0" applyFont="1" applyFill="1" applyBorder="1" applyAlignment="1">
      <alignment horizontal="left"/>
    </xf>
    <xf numFmtId="0" fontId="60" fillId="0" borderId="1" xfId="0" applyFont="1" applyBorder="1"/>
    <xf numFmtId="20" fontId="2" fillId="8" borderId="5" xfId="0" applyNumberFormat="1" applyFont="1" applyFill="1" applyBorder="1"/>
    <xf numFmtId="0" fontId="5" fillId="16" borderId="10" xfId="0" applyFont="1" applyFill="1" applyBorder="1" applyAlignment="1">
      <alignment horizontal="left"/>
    </xf>
    <xf numFmtId="0" fontId="6" fillId="0" borderId="1" xfId="0" applyFont="1" applyBorder="1"/>
    <xf numFmtId="0" fontId="2" fillId="17" borderId="1" xfId="0" applyFont="1" applyFill="1" applyBorder="1"/>
    <xf numFmtId="20" fontId="2" fillId="17" borderId="1" xfId="0" applyNumberFormat="1" applyFont="1" applyFill="1" applyBorder="1"/>
    <xf numFmtId="0" fontId="60" fillId="17" borderId="1" xfId="0" applyFont="1" applyFill="1" applyBorder="1"/>
    <xf numFmtId="0" fontId="3" fillId="18" borderId="0" xfId="0" applyFont="1" applyFill="1" applyAlignment="1">
      <alignment horizontal="right"/>
    </xf>
    <xf numFmtId="0" fontId="5" fillId="16" borderId="9" xfId="0" applyFont="1" applyFill="1" applyBorder="1" applyAlignment="1">
      <alignment horizontal="left"/>
    </xf>
    <xf numFmtId="0" fontId="60" fillId="0" borderId="0" xfId="0" applyFont="1"/>
    <xf numFmtId="0" fontId="60" fillId="17" borderId="0" xfId="0" applyFont="1" applyFill="1"/>
    <xf numFmtId="0" fontId="61" fillId="0" borderId="0" xfId="0" applyFont="1"/>
    <xf numFmtId="0" fontId="61" fillId="0" borderId="0" xfId="0" applyFont="1" applyAlignment="1">
      <alignment horizontal="right"/>
    </xf>
    <xf numFmtId="0" fontId="62" fillId="0" borderId="0" xfId="0" applyFont="1"/>
    <xf numFmtId="0" fontId="6" fillId="0" borderId="0" xfId="0" applyFont="1"/>
    <xf numFmtId="0" fontId="3" fillId="23" borderId="0" xfId="0" applyFont="1" applyFill="1"/>
    <xf numFmtId="0" fontId="3" fillId="23" borderId="0" xfId="0" applyFont="1" applyFill="1" applyAlignment="1">
      <alignment horizontal="right"/>
    </xf>
    <xf numFmtId="0" fontId="3" fillId="16" borderId="10" xfId="0" applyFont="1" applyFill="1" applyBorder="1"/>
    <xf numFmtId="0" fontId="62" fillId="0" borderId="0" xfId="0" applyFont="1" applyAlignment="1">
      <alignment horizontal="right"/>
    </xf>
    <xf numFmtId="0" fontId="62" fillId="16" borderId="0" xfId="0" applyFont="1" applyFill="1"/>
    <xf numFmtId="0" fontId="60" fillId="4" borderId="0" xfId="0" applyFont="1" applyFill="1"/>
    <xf numFmtId="0" fontId="3" fillId="17" borderId="1" xfId="0" applyFont="1" applyFill="1" applyBorder="1" applyAlignment="1">
      <alignment horizontal="right"/>
    </xf>
    <xf numFmtId="0" fontId="5" fillId="17" borderId="0" xfId="0" applyFont="1" applyFill="1" applyAlignment="1">
      <alignment horizontal="left"/>
    </xf>
    <xf numFmtId="0" fontId="60" fillId="3" borderId="0" xfId="0" applyFont="1" applyFill="1"/>
    <xf numFmtId="0" fontId="60" fillId="4" borderId="1" xfId="0" applyFont="1" applyFill="1" applyBorder="1"/>
    <xf numFmtId="0" fontId="63" fillId="2" borderId="2" xfId="0" applyFont="1" applyFill="1" applyBorder="1" applyAlignment="1">
      <alignment horizontal="center"/>
    </xf>
    <xf numFmtId="0" fontId="63" fillId="2" borderId="3" xfId="0" applyFont="1" applyFill="1" applyBorder="1" applyAlignment="1">
      <alignment horizontal="center"/>
    </xf>
    <xf numFmtId="0" fontId="63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3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2" borderId="1" xfId="0" applyFill="1" applyBorder="1"/>
    <xf numFmtId="0" fontId="0" fillId="8" borderId="1" xfId="0" applyFill="1" applyBorder="1"/>
    <xf numFmtId="0" fontId="0" fillId="3" borderId="1" xfId="0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3" fillId="8" borderId="2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17" fillId="13" borderId="5" xfId="0" applyFont="1" applyFill="1" applyBorder="1"/>
    <xf numFmtId="0" fontId="2" fillId="8" borderId="0" xfId="0" applyFont="1" applyFill="1"/>
    <xf numFmtId="0" fontId="0" fillId="0" borderId="0" xfId="0"/>
    <xf numFmtId="0" fontId="2" fillId="13" borderId="0" xfId="0" applyFont="1" applyFill="1"/>
    <xf numFmtId="0" fontId="3" fillId="8" borderId="5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right"/>
    </xf>
    <xf numFmtId="0" fontId="3" fillId="13" borderId="5" xfId="0" applyFont="1" applyFill="1" applyBorder="1"/>
    <xf numFmtId="0" fontId="2" fillId="13" borderId="5" xfId="0" applyFont="1" applyFill="1" applyBorder="1"/>
    <xf numFmtId="0" fontId="9" fillId="11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7" fillId="10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right"/>
    </xf>
    <xf numFmtId="0" fontId="13" fillId="8" borderId="5" xfId="0" applyFont="1" applyFill="1" applyBorder="1"/>
    <xf numFmtId="0" fontId="3" fillId="8" borderId="5" xfId="0" applyFont="1" applyFill="1" applyBorder="1"/>
    <xf numFmtId="0" fontId="2" fillId="8" borderId="5" xfId="0" applyFont="1" applyFill="1" applyBorder="1"/>
    <xf numFmtId="0" fontId="3" fillId="13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16" fillId="13" borderId="5" xfId="0" applyFont="1" applyFill="1" applyBorder="1" applyAlignment="1">
      <alignment horizontal="center"/>
    </xf>
    <xf numFmtId="0" fontId="19" fillId="8" borderId="5" xfId="0" applyFont="1" applyFill="1" applyBorder="1"/>
    <xf numFmtId="0" fontId="18" fillId="13" borderId="5" xfId="0" applyFont="1" applyFill="1" applyBorder="1"/>
    <xf numFmtId="0" fontId="21" fillId="8" borderId="10" xfId="0" applyFont="1" applyFill="1" applyBorder="1"/>
    <xf numFmtId="0" fontId="4" fillId="0" borderId="10" xfId="0" applyFont="1" applyBorder="1"/>
    <xf numFmtId="0" fontId="22" fillId="13" borderId="5" xfId="0" applyFont="1" applyFill="1" applyBorder="1"/>
    <xf numFmtId="0" fontId="22" fillId="8" borderId="5" xfId="0" applyFont="1" applyFill="1" applyBorder="1"/>
    <xf numFmtId="0" fontId="5" fillId="8" borderId="10" xfId="0" applyFont="1" applyFill="1" applyBorder="1" applyAlignment="1">
      <alignment horizontal="left"/>
    </xf>
    <xf numFmtId="0" fontId="5" fillId="13" borderId="5" xfId="0" applyFont="1" applyFill="1" applyBorder="1" applyAlignment="1">
      <alignment horizontal="left"/>
    </xf>
    <xf numFmtId="0" fontId="25" fillId="0" borderId="5" xfId="0" applyFont="1" applyBorder="1" applyAlignment="1">
      <alignment horizontal="center" vertical="top"/>
    </xf>
    <xf numFmtId="0" fontId="25" fillId="0" borderId="11" xfId="0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6" fillId="0" borderId="6" xfId="0" applyFont="1" applyBorder="1" applyAlignment="1">
      <alignment horizontal="center" vertical="top"/>
    </xf>
    <xf numFmtId="0" fontId="26" fillId="0" borderId="10" xfId="0" applyFont="1" applyBorder="1" applyAlignment="1">
      <alignment horizontal="center" vertical="top"/>
    </xf>
    <xf numFmtId="0" fontId="26" fillId="0" borderId="10" xfId="0" applyFont="1" applyBorder="1" applyAlignment="1">
      <alignment horizontal="left" vertical="top"/>
    </xf>
    <xf numFmtId="0" fontId="27" fillId="10" borderId="2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8" borderId="5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7" fillId="10" borderId="0" xfId="0" applyFont="1" applyFill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3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4" fillId="16" borderId="0" xfId="0" applyFont="1" applyFill="1"/>
    <xf numFmtId="0" fontId="3" fillId="8" borderId="0" xfId="0" applyFont="1" applyFill="1"/>
    <xf numFmtId="0" fontId="3" fillId="0" borderId="5" xfId="0" applyFont="1" applyBorder="1"/>
    <xf numFmtId="0" fontId="33" fillId="16" borderId="0" xfId="0" applyFont="1" applyFill="1" applyAlignment="1">
      <alignment horizontal="left" vertical="center"/>
    </xf>
    <xf numFmtId="0" fontId="32" fillId="16" borderId="0" xfId="0" applyFont="1" applyFill="1" applyAlignment="1">
      <alignment vertic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" fillId="16" borderId="0" xfId="0" applyFont="1" applyFill="1"/>
    <xf numFmtId="0" fontId="32" fillId="16" borderId="0" xfId="0" applyFont="1" applyFill="1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" fillId="8" borderId="0" xfId="0" applyFont="1" applyFill="1" applyAlignment="1">
      <alignment horizontal="left" vertical="center"/>
    </xf>
    <xf numFmtId="0" fontId="37" fillId="16" borderId="0" xfId="0" applyFont="1" applyFill="1" applyAlignment="1">
      <alignment vertical="center"/>
    </xf>
    <xf numFmtId="0" fontId="3" fillId="0" borderId="5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7" fillId="16" borderId="10" xfId="0" applyFont="1" applyFill="1" applyBorder="1" applyAlignment="1">
      <alignment vertical="center"/>
    </xf>
    <xf numFmtId="0" fontId="2" fillId="0" borderId="0" xfId="0" applyFont="1"/>
    <xf numFmtId="0" fontId="5" fillId="16" borderId="0" xfId="0" applyFont="1" applyFill="1" applyAlignment="1">
      <alignment horizontal="left"/>
    </xf>
    <xf numFmtId="0" fontId="32" fillId="16" borderId="0" xfId="0" applyFont="1" applyFill="1" applyAlignment="1">
      <alignment horizontal="left" vertical="center"/>
    </xf>
    <xf numFmtId="0" fontId="5" fillId="16" borderId="0" xfId="0" applyFont="1" applyFill="1" applyAlignment="1">
      <alignment horizontal="left" vertical="center"/>
    </xf>
    <xf numFmtId="0" fontId="3" fillId="5" borderId="10" xfId="0" applyFont="1" applyFill="1" applyBorder="1"/>
    <xf numFmtId="0" fontId="5" fillId="0" borderId="0" xfId="0" applyFont="1" applyAlignment="1">
      <alignment horizontal="left"/>
    </xf>
    <xf numFmtId="0" fontId="32" fillId="16" borderId="10" xfId="0" applyFont="1" applyFill="1" applyBorder="1" applyAlignment="1">
      <alignment horizontal="left" vertical="center"/>
    </xf>
    <xf numFmtId="0" fontId="47" fillId="10" borderId="5" xfId="0" applyFont="1" applyFill="1" applyBorder="1" applyAlignment="1">
      <alignment horizontal="center" vertical="center"/>
    </xf>
    <xf numFmtId="0" fontId="47" fillId="10" borderId="2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7" fillId="1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16" borderId="0" xfId="0" applyFont="1" applyFill="1" applyAlignment="1">
      <alignment vertical="center"/>
    </xf>
    <xf numFmtId="0" fontId="3" fillId="8" borderId="6" xfId="0" applyFont="1" applyFill="1" applyBorder="1"/>
    <xf numFmtId="0" fontId="3" fillId="5" borderId="0" xfId="0" applyFont="1" applyFill="1"/>
    <xf numFmtId="0" fontId="22" fillId="16" borderId="0" xfId="0" applyFont="1" applyFill="1" applyAlignment="1">
      <alignment vertical="center"/>
    </xf>
    <xf numFmtId="0" fontId="52" fillId="0" borderId="0" xfId="0" applyFont="1"/>
    <xf numFmtId="0" fontId="50" fillId="16" borderId="0" xfId="0" applyFont="1" applyFill="1" applyAlignment="1">
      <alignment horizontal="left"/>
    </xf>
    <xf numFmtId="0" fontId="53" fillId="0" borderId="0" xfId="0" applyFont="1"/>
    <xf numFmtId="0" fontId="56" fillId="10" borderId="0" xfId="0" applyFont="1" applyFill="1" applyAlignment="1">
      <alignment horizontal="center" vertical="center"/>
    </xf>
    <xf numFmtId="0" fontId="57" fillId="11" borderId="0" xfId="0" applyFont="1" applyFill="1" applyAlignment="1">
      <alignment horizontal="center" vertical="center"/>
    </xf>
    <xf numFmtId="0" fontId="37" fillId="16" borderId="0" xfId="0" applyFont="1" applyFill="1"/>
    <xf numFmtId="0" fontId="22" fillId="16" borderId="0" xfId="0" applyFont="1" applyFill="1" applyAlignment="1">
      <alignment horizontal="left"/>
    </xf>
    <xf numFmtId="0" fontId="2" fillId="5" borderId="0" xfId="0" applyFont="1" applyFill="1"/>
    <xf numFmtId="0" fontId="56" fillId="10" borderId="5" xfId="0" applyFont="1" applyFill="1" applyBorder="1" applyAlignment="1">
      <alignment horizontal="center" vertical="center"/>
    </xf>
    <xf numFmtId="0" fontId="57" fillId="11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/>
    </xf>
    <xf numFmtId="0" fontId="2" fillId="8" borderId="2" xfId="0" applyFont="1" applyFill="1" applyBorder="1"/>
    <xf numFmtId="0" fontId="5" fillId="22" borderId="2" xfId="0" applyFont="1" applyFill="1" applyBorder="1" applyAlignment="1">
      <alignment horizontal="left"/>
    </xf>
    <xf numFmtId="0" fontId="53" fillId="8" borderId="5" xfId="0" applyFont="1" applyFill="1" applyBorder="1"/>
    <xf numFmtId="0" fontId="2" fillId="22" borderId="2" xfId="0" applyFont="1" applyFill="1" applyBorder="1"/>
    <xf numFmtId="0" fontId="9" fillId="12" borderId="2" xfId="0" applyFont="1" applyFill="1" applyBorder="1" applyAlignment="1">
      <alignment horizontal="center" vertical="center"/>
    </xf>
    <xf numFmtId="0" fontId="1" fillId="20" borderId="5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left"/>
    </xf>
    <xf numFmtId="0" fontId="2" fillId="0" borderId="10" xfId="0" applyFont="1" applyBorder="1"/>
    <xf numFmtId="0" fontId="2" fillId="9" borderId="5" xfId="0" applyFont="1" applyFill="1" applyBorder="1"/>
    <xf numFmtId="0" fontId="37" fillId="9" borderId="5" xfId="0" applyFont="1" applyFill="1" applyBorder="1"/>
    <xf numFmtId="0" fontId="3" fillId="9" borderId="0" xfId="0" applyFont="1" applyFill="1"/>
    <xf numFmtId="0" fontId="2" fillId="9" borderId="10" xfId="0" applyFont="1" applyFill="1" applyBorder="1"/>
    <xf numFmtId="0" fontId="2" fillId="4" borderId="5" xfId="0" applyFont="1" applyFill="1" applyBorder="1"/>
    <xf numFmtId="0" fontId="2" fillId="4" borderId="0" xfId="0" applyFont="1" applyFill="1"/>
    <xf numFmtId="20" fontId="2" fillId="8" borderId="5" xfId="0" applyNumberFormat="1" applyFont="1" applyFill="1" applyBorder="1"/>
    <xf numFmtId="0" fontId="5" fillId="8" borderId="0" xfId="0" applyFont="1" applyFill="1" applyAlignment="1">
      <alignment horizontal="left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QeB3i0D8acZFdzJxfvU17685Q2np5NsW?usp=drive_link" TargetMode="External"/><Relationship Id="rId13" Type="http://schemas.openxmlformats.org/officeDocument/2006/relationships/hyperlink" Target="https://docs.google.com/presentation/d/1IVX7Sr_ju1__5yZPMvOcbGoKbRkCtzlWCWdZYNpEAEI/edit" TargetMode="External"/><Relationship Id="rId18" Type="http://schemas.openxmlformats.org/officeDocument/2006/relationships/hyperlink" Target="https://drive.google.com/drive/folders/12VLRr0MLbB1bh4RTF_54GuS8MeL3eJNZ?usp=drive_link" TargetMode="External"/><Relationship Id="rId3" Type="http://schemas.openxmlformats.org/officeDocument/2006/relationships/hyperlink" Target="https://docs.google.com/presentation/d/1IVX7Sr_ju1__5yZPMvOcbGoKbRkCtzlWCWdZYNpEAEI/edit" TargetMode="External"/><Relationship Id="rId7" Type="http://schemas.openxmlformats.org/officeDocument/2006/relationships/hyperlink" Target="https://docs.google.com/presentation/d/1IVX7Sr_ju1__5yZPMvOcbGoKbRkCtzlWCWdZYNpEAEI/edit" TargetMode="External"/><Relationship Id="rId12" Type="http://schemas.openxmlformats.org/officeDocument/2006/relationships/hyperlink" Target="https://drive.google.com/drive/folders/1VbpK0GslZOj3u_frL3h0ebrJoy2wd3Rj?usp=drive_link" TargetMode="External"/><Relationship Id="rId17" Type="http://schemas.openxmlformats.org/officeDocument/2006/relationships/hyperlink" Target="https://docs.google.com/presentation/d/1IVX7Sr_ju1__5yZPMvOcbGoKbRkCtzlWCWdZYNpEAEI/edit" TargetMode="External"/><Relationship Id="rId2" Type="http://schemas.openxmlformats.org/officeDocument/2006/relationships/hyperlink" Target="https://drive.google.com/drive/folders/1FxhbzTHLQufGGm5kBhe1dM1j-K_RRPQM?usp=sharing" TargetMode="External"/><Relationship Id="rId16" Type="http://schemas.openxmlformats.org/officeDocument/2006/relationships/hyperlink" Target="https://drive.google.com/drive/folders/12VLRr0MLbB1bh4RTF_54GuS8MeL3eJNZ?usp=drive_link" TargetMode="External"/><Relationship Id="rId20" Type="http://schemas.openxmlformats.org/officeDocument/2006/relationships/hyperlink" Target="https://drive.google.com/drive/folders/12VLRr0MLbB1bh4RTF_54GuS8MeL3eJNZ?usp=drive_link" TargetMode="External"/><Relationship Id="rId1" Type="http://schemas.openxmlformats.org/officeDocument/2006/relationships/hyperlink" Target="https://docs.google.com/presentation/d/1IVX7Sr_ju1__5yZPMvOcbGoKbRkCtzlWCWdZYNpEAEI/edit" TargetMode="External"/><Relationship Id="rId6" Type="http://schemas.openxmlformats.org/officeDocument/2006/relationships/hyperlink" Target="https://drive.google.com/drive/folders/1iSPGt7MDt3UKBg89iCoOOc6JllcYw6c3?usp=drive_link" TargetMode="External"/><Relationship Id="rId11" Type="http://schemas.openxmlformats.org/officeDocument/2006/relationships/hyperlink" Target="https://docs.google.com/presentation/d/1IVX7Sr_ju1__5yZPMvOcbGoKbRkCtzlWCWdZYNpEAEI/edit" TargetMode="External"/><Relationship Id="rId5" Type="http://schemas.openxmlformats.org/officeDocument/2006/relationships/hyperlink" Target="https://docs.google.com/presentation/d/1IVX7Sr_ju1__5yZPMvOcbGoKbRkCtzlWCWdZYNpEAEI/edit" TargetMode="External"/><Relationship Id="rId15" Type="http://schemas.openxmlformats.org/officeDocument/2006/relationships/hyperlink" Target="https://docs.google.com/presentation/d/1IVX7Sr_ju1__5yZPMvOcbGoKbRkCtzlWCWdZYNpEAEI/edit" TargetMode="External"/><Relationship Id="rId10" Type="http://schemas.openxmlformats.org/officeDocument/2006/relationships/hyperlink" Target="https://drive.google.com/drive/folders/13S8Jum95bKBX9eTahvg5oemq1hE9iQof?usp=drive_link" TargetMode="External"/><Relationship Id="rId19" Type="http://schemas.openxmlformats.org/officeDocument/2006/relationships/hyperlink" Target="https://docs.google.com/presentation/d/1IVX7Sr_ju1__5yZPMvOcbGoKbRkCtzlWCWdZYNpEAEI/edit" TargetMode="External"/><Relationship Id="rId4" Type="http://schemas.openxmlformats.org/officeDocument/2006/relationships/hyperlink" Target="https://drive.google.com/drive/folders/1OYohNmHLmq_afCbgxlwudgS8kG3Vvrfy?usp=drive_link" TargetMode="External"/><Relationship Id="rId9" Type="http://schemas.openxmlformats.org/officeDocument/2006/relationships/hyperlink" Target="https://docs.google.com/presentation/d/1IVX7Sr_ju1__5yZPMvOcbGoKbRkCtzlWCWdZYNpEAEI/edit" TargetMode="External"/><Relationship Id="rId14" Type="http://schemas.openxmlformats.org/officeDocument/2006/relationships/hyperlink" Target="https://drive.google.com/drive/folders/1CKqIHlrYOcGeZyrh4KxQnqmELtoLBMIz?usp=drive_lin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presentation/d/1IVX7Sr_ju1__5yZPMvOcbGoKbRkCtzlWCWdZYNpEAEI/edit" TargetMode="External"/><Relationship Id="rId3" Type="http://schemas.openxmlformats.org/officeDocument/2006/relationships/hyperlink" Target="https://docs.google.com/presentation/d/1IVX7Sr_ju1__5yZPMvOcbGoKbRkCtzlWCWdZYNpEAEI/edit" TargetMode="External"/><Relationship Id="rId7" Type="http://schemas.openxmlformats.org/officeDocument/2006/relationships/hyperlink" Target="https://docs.google.com/presentation/d/1IVX7Sr_ju1__5yZPMvOcbGoKbRkCtzlWCWdZYNpEAEI/edit" TargetMode="External"/><Relationship Id="rId2" Type="http://schemas.openxmlformats.org/officeDocument/2006/relationships/hyperlink" Target="https://drive.google.com/drive/folders/1FxhbzTHLQufGGm5kBhe1dM1j-K_RRPQM?usp=sharing" TargetMode="External"/><Relationship Id="rId1" Type="http://schemas.openxmlformats.org/officeDocument/2006/relationships/hyperlink" Target="https://docs.google.com/presentation/d/1IVX7Sr_ju1__5yZPMvOcbGoKbRkCtzlWCWdZYNpEAEI/edit" TargetMode="External"/><Relationship Id="rId6" Type="http://schemas.openxmlformats.org/officeDocument/2006/relationships/hyperlink" Target="https://drive.google.com/drive/folders/1GBtkNf0HLKLdrgLSuN80pb9enDamWAE-?usp=drive_link" TargetMode="External"/><Relationship Id="rId11" Type="http://schemas.openxmlformats.org/officeDocument/2006/relationships/hyperlink" Target="https://drive.google.com/drive/folders/104Iz6wKsUTcIMZVhzCnpz4GlmNK7iOdZ?usp=drive_link" TargetMode="External"/><Relationship Id="rId5" Type="http://schemas.openxmlformats.org/officeDocument/2006/relationships/hyperlink" Target="https://docs.google.com/presentation/d/1IVX7Sr_ju1__5yZPMvOcbGoKbRkCtzlWCWdZYNpEAEI/edit" TargetMode="External"/><Relationship Id="rId10" Type="http://schemas.openxmlformats.org/officeDocument/2006/relationships/hyperlink" Target="https://docs.google.com/presentation/d/1IVX7Sr_ju1__5yZPMvOcbGoKbRkCtzlWCWdZYNpEAEI/edit" TargetMode="External"/><Relationship Id="rId4" Type="http://schemas.openxmlformats.org/officeDocument/2006/relationships/hyperlink" Target="https://drive.google.com/drive/folders/1OYohNmHLmq_afCbgxlwudgS8kG3Vvrfy?usp=drive_link" TargetMode="External"/><Relationship Id="rId9" Type="http://schemas.openxmlformats.org/officeDocument/2006/relationships/hyperlink" Target="https://drive.google.com/drive/folders/1FCbB8JyF2oo68URqaY5kO71nDaZB1iGa?usp=drive_link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presentation/d/1IVX7Sr_ju1__5yZPMvOcbGoKbRkCtzlWCWdZYNpEAEI/edit" TargetMode="External"/><Relationship Id="rId18" Type="http://schemas.openxmlformats.org/officeDocument/2006/relationships/hyperlink" Target="https://drive.google.com/drive/folders/1wa0w84Djy87t6c60J9FwSo-7ImMpCV8h?usp=drive_link" TargetMode="External"/><Relationship Id="rId26" Type="http://schemas.openxmlformats.org/officeDocument/2006/relationships/hyperlink" Target="https://drive.google.com/drive/folders/13S8Jum95bKBX9eTahvg5oemq1hE9iQof?usp=drive_link" TargetMode="External"/><Relationship Id="rId3" Type="http://schemas.openxmlformats.org/officeDocument/2006/relationships/hyperlink" Target="https://docs.google.com/presentation/d/1IVX7Sr_ju1__5yZPMvOcbGoKbRkCtzlWCWdZYNpEAEI/edit" TargetMode="External"/><Relationship Id="rId21" Type="http://schemas.openxmlformats.org/officeDocument/2006/relationships/hyperlink" Target="https://docs.google.com/presentation/d/1IVX7Sr_ju1__5yZPMvOcbGoKbRkCtzlWCWdZYNpEAEI/edit" TargetMode="External"/><Relationship Id="rId34" Type="http://schemas.openxmlformats.org/officeDocument/2006/relationships/hyperlink" Target="https://drive.google.com/drive/folders/1FCbB8JyF2oo68URqaY5kO71nDaZB1iGa?usp=drive_link" TargetMode="External"/><Relationship Id="rId7" Type="http://schemas.openxmlformats.org/officeDocument/2006/relationships/hyperlink" Target="https://docs.google.com/presentation/d/1IVX7Sr_ju1__5yZPMvOcbGoKbRkCtzlWCWdZYNpEAEI/edit" TargetMode="External"/><Relationship Id="rId12" Type="http://schemas.openxmlformats.org/officeDocument/2006/relationships/hyperlink" Target="https://drive.google.com/drive/folders/1DbO-_JOrpmvl7R5Q0ctl6hfgBSFgaCeF?usp=drive_link" TargetMode="External"/><Relationship Id="rId17" Type="http://schemas.openxmlformats.org/officeDocument/2006/relationships/hyperlink" Target="https://docs.google.com/presentation/d/1IVX7Sr_ju1__5yZPMvOcbGoKbRkCtzlWCWdZYNpEAEI/edit" TargetMode="External"/><Relationship Id="rId25" Type="http://schemas.openxmlformats.org/officeDocument/2006/relationships/hyperlink" Target="https://docs.google.com/presentation/d/1IVX7Sr_ju1__5yZPMvOcbGoKbRkCtzlWCWdZYNpEAEI/edit" TargetMode="External"/><Relationship Id="rId33" Type="http://schemas.openxmlformats.org/officeDocument/2006/relationships/hyperlink" Target="https://docs.google.com/presentation/d/1IVX7Sr_ju1__5yZPMvOcbGoKbRkCtzlWCWdZYNpEAEI/edit" TargetMode="External"/><Relationship Id="rId2" Type="http://schemas.openxmlformats.org/officeDocument/2006/relationships/hyperlink" Target="https://drive.google.com/drive/folders/1FxhbzTHLQufGGm5kBhe1dM1j-K_RRPQM?usp=sharing" TargetMode="External"/><Relationship Id="rId16" Type="http://schemas.openxmlformats.org/officeDocument/2006/relationships/hyperlink" Target="https://drive.google.com/drive/folders/1uw7j8WJojVRdu1evx2AWzdz7qN4z4Nlk?usp=drive_link" TargetMode="External"/><Relationship Id="rId20" Type="http://schemas.openxmlformats.org/officeDocument/2006/relationships/hyperlink" Target="https://drive.google.com/drive/folders/1GBtkNf0HLKLdrgLSuN80pb9enDamWAE-?usp=drive_link" TargetMode="External"/><Relationship Id="rId29" Type="http://schemas.openxmlformats.org/officeDocument/2006/relationships/hyperlink" Target="https://docs.google.com/presentation/d/1IVX7Sr_ju1__5yZPMvOcbGoKbRkCtzlWCWdZYNpEAEI/edit" TargetMode="External"/><Relationship Id="rId1" Type="http://schemas.openxmlformats.org/officeDocument/2006/relationships/hyperlink" Target="https://docs.google.com/presentation/d/1IVX7Sr_ju1__5yZPMvOcbGoKbRkCtzlWCWdZYNpEAEI/edit" TargetMode="External"/><Relationship Id="rId6" Type="http://schemas.openxmlformats.org/officeDocument/2006/relationships/hyperlink" Target="https://drive.google.com/drive/folders/1iSPGt7MDt3UKBg89iCoOOc6JllcYw6c3?usp=drive_link" TargetMode="External"/><Relationship Id="rId11" Type="http://schemas.openxmlformats.org/officeDocument/2006/relationships/hyperlink" Target="https://docs.google.com/presentation/d/1IVX7Sr_ju1__5yZPMvOcbGoKbRkCtzlWCWdZYNpEAEI/edit" TargetMode="External"/><Relationship Id="rId24" Type="http://schemas.openxmlformats.org/officeDocument/2006/relationships/hyperlink" Target="https://drive.google.com/drive/folders/1y5GfYf1CQpd1G9QRUfs9CTj1Z8TKH5XJ?usp=drive_link" TargetMode="External"/><Relationship Id="rId32" Type="http://schemas.openxmlformats.org/officeDocument/2006/relationships/hyperlink" Target="https://drive.google.com/drive/folders/1CIP-07CDMVUSqVTyA2LzHz12-UqCZi1n?usp=drive_link" TargetMode="External"/><Relationship Id="rId5" Type="http://schemas.openxmlformats.org/officeDocument/2006/relationships/hyperlink" Target="https://docs.google.com/presentation/d/1IVX7Sr_ju1__5yZPMvOcbGoKbRkCtzlWCWdZYNpEAEI/edit" TargetMode="External"/><Relationship Id="rId15" Type="http://schemas.openxmlformats.org/officeDocument/2006/relationships/hyperlink" Target="https://docs.google.com/presentation/d/1IVX7Sr_ju1__5yZPMvOcbGoKbRkCtzlWCWdZYNpEAEI/edit" TargetMode="External"/><Relationship Id="rId23" Type="http://schemas.openxmlformats.org/officeDocument/2006/relationships/hyperlink" Target="https://docs.google.com/presentation/d/1IVX7Sr_ju1__5yZPMvOcbGoKbRkCtzlWCWdZYNpEAEI/edit" TargetMode="External"/><Relationship Id="rId28" Type="http://schemas.openxmlformats.org/officeDocument/2006/relationships/hyperlink" Target="https://drive.google.com/drive/folders/1VbpK0GslZOj3u_frL3h0ebrJoy2wd3Rj?usp=drive_link" TargetMode="External"/><Relationship Id="rId10" Type="http://schemas.openxmlformats.org/officeDocument/2006/relationships/hyperlink" Target="https://drive.google.com/drive/folders/1QeB3i0D8acZFdzJxfvU17685Q2np5NsW?usp=drive_link" TargetMode="External"/><Relationship Id="rId19" Type="http://schemas.openxmlformats.org/officeDocument/2006/relationships/hyperlink" Target="https://docs.google.com/presentation/d/1IVX7Sr_ju1__5yZPMvOcbGoKbRkCtzlWCWdZYNpEAEI/edit" TargetMode="External"/><Relationship Id="rId31" Type="http://schemas.openxmlformats.org/officeDocument/2006/relationships/hyperlink" Target="https://docs.google.com/presentation/d/1IVX7Sr_ju1__5yZPMvOcbGoKbRkCtzlWCWdZYNpEAEI/edit" TargetMode="External"/><Relationship Id="rId4" Type="http://schemas.openxmlformats.org/officeDocument/2006/relationships/hyperlink" Target="https://drive.google.com/drive/folders/1OYohNmHLmq_afCbgxlwudgS8kG3Vvrfy?usp=drive_link" TargetMode="External"/><Relationship Id="rId9" Type="http://schemas.openxmlformats.org/officeDocument/2006/relationships/hyperlink" Target="https://docs.google.com/presentation/d/1IVX7Sr_ju1__5yZPMvOcbGoKbRkCtzlWCWdZYNpEAEI/edit" TargetMode="External"/><Relationship Id="rId14" Type="http://schemas.openxmlformats.org/officeDocument/2006/relationships/hyperlink" Target="https://drive.google.com/drive/folders/1lHqs7-A0Z6rWnOAp5WqvV_KmV52rbbLq?usp=drive_link" TargetMode="External"/><Relationship Id="rId22" Type="http://schemas.openxmlformats.org/officeDocument/2006/relationships/hyperlink" Target="https://drive.google.com/drive/folders/1fpRfTbtLIunjmRFO6KCnbeTZoPGILb4X?usp=drive_link" TargetMode="External"/><Relationship Id="rId27" Type="http://schemas.openxmlformats.org/officeDocument/2006/relationships/hyperlink" Target="https://docs.google.com/presentation/d/1IVX7Sr_ju1__5yZPMvOcbGoKbRkCtzlWCWdZYNpEAEI/edit" TargetMode="External"/><Relationship Id="rId30" Type="http://schemas.openxmlformats.org/officeDocument/2006/relationships/hyperlink" Target="https://drive.google.com/drive/folders/1YtTu07f9hRaVX5gkp-WoD4o1DKZes-42?usp=drive_link" TargetMode="External"/><Relationship Id="rId8" Type="http://schemas.openxmlformats.org/officeDocument/2006/relationships/hyperlink" Target="https://drive.google.com/drive/folders/17iPf0WlV3DqS76MYNF9SAJ-HJrNG4b10?usp=drive_lin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2VLRr0MLbB1bh4RTF_54GuS8MeL3eJNZ?usp=drive_link" TargetMode="External"/><Relationship Id="rId13" Type="http://schemas.openxmlformats.org/officeDocument/2006/relationships/hyperlink" Target="https://docs.google.com/presentation/d/1IVX7Sr_ju1__5yZPMvOcbGoKbRkCtzlWCWdZYNpEAEI/edit" TargetMode="External"/><Relationship Id="rId18" Type="http://schemas.openxmlformats.org/officeDocument/2006/relationships/hyperlink" Target="https://drive.google.com/drive/folders/104Iz6wKsUTcIMZVhzCnpz4GlmNK7iOdZ?usp=drive_link" TargetMode="External"/><Relationship Id="rId3" Type="http://schemas.openxmlformats.org/officeDocument/2006/relationships/hyperlink" Target="https://docs.google.com/presentation/d/1IVX7Sr_ju1__5yZPMvOcbGoKbRkCtzlWCWdZYNpEAEI/edit" TargetMode="External"/><Relationship Id="rId21" Type="http://schemas.openxmlformats.org/officeDocument/2006/relationships/hyperlink" Target="https://docs.google.com/presentation/d/1IVX7Sr_ju1__5yZPMvOcbGoKbRkCtzlWCWdZYNpEAEI/edit" TargetMode="External"/><Relationship Id="rId7" Type="http://schemas.openxmlformats.org/officeDocument/2006/relationships/hyperlink" Target="https://docs.google.com/presentation/d/1IVX7Sr_ju1__5yZPMvOcbGoKbRkCtzlWCWdZYNpEAEI/edit" TargetMode="External"/><Relationship Id="rId12" Type="http://schemas.openxmlformats.org/officeDocument/2006/relationships/hyperlink" Target="https://drive.google.com/drive/folders/1B6QTW0XgsNNphpxiTaiul_opHq1dpdcH?usp=drive_link" TargetMode="External"/><Relationship Id="rId17" Type="http://schemas.openxmlformats.org/officeDocument/2006/relationships/hyperlink" Target="https://docs.google.com/presentation/d/1IVX7Sr_ju1__5yZPMvOcbGoKbRkCtzlWCWdZYNpEAEI/edit" TargetMode="External"/><Relationship Id="rId2" Type="http://schemas.openxmlformats.org/officeDocument/2006/relationships/hyperlink" Target="https://drive.google.com/drive/folders/1CKqIHlrYOcGeZyrh4KxQnqmELtoLBMIz?usp=drive_link" TargetMode="External"/><Relationship Id="rId16" Type="http://schemas.openxmlformats.org/officeDocument/2006/relationships/hyperlink" Target="https://drive.google.com/drive/folders/15h6I41Pn9yumCCxVT_dYwyHJIZffZRS_?usp=drive_link" TargetMode="External"/><Relationship Id="rId20" Type="http://schemas.openxmlformats.org/officeDocument/2006/relationships/hyperlink" Target="https://drive.google.com/drive/folders/1cS-8Uyfzu_lMIchySa2eY9yw-f_k36lm?usp=drive_link" TargetMode="External"/><Relationship Id="rId1" Type="http://schemas.openxmlformats.org/officeDocument/2006/relationships/hyperlink" Target="https://docs.google.com/presentation/d/1IVX7Sr_ju1__5yZPMvOcbGoKbRkCtzlWCWdZYNpEAEI/edit" TargetMode="External"/><Relationship Id="rId6" Type="http://schemas.openxmlformats.org/officeDocument/2006/relationships/hyperlink" Target="https://drive.google.com/drive/folders/1mRMyNhVL7IhqZLqbL3ysn3atE2xxxnMb?usp=drive_link" TargetMode="External"/><Relationship Id="rId11" Type="http://schemas.openxmlformats.org/officeDocument/2006/relationships/hyperlink" Target="https://docs.google.com/presentation/d/1IVX7Sr_ju1__5yZPMvOcbGoKbRkCtzlWCWdZYNpEAEI/edit" TargetMode="External"/><Relationship Id="rId24" Type="http://schemas.openxmlformats.org/officeDocument/2006/relationships/hyperlink" Target="https://drive.google.com/drive/folders/1EW5-bVQLcJ1jL1K9CbyM8BPsB9Ax6F9_?usp=drive_link" TargetMode="External"/><Relationship Id="rId5" Type="http://schemas.openxmlformats.org/officeDocument/2006/relationships/hyperlink" Target="https://docs.google.com/presentation/d/1IVX7Sr_ju1__5yZPMvOcbGoKbRkCtzlWCWdZYNpEAEI/edit" TargetMode="External"/><Relationship Id="rId15" Type="http://schemas.openxmlformats.org/officeDocument/2006/relationships/hyperlink" Target="https://docs.google.com/presentation/d/1IVX7Sr_ju1__5yZPMvOcbGoKbRkCtzlWCWdZYNpEAEI/edit" TargetMode="External"/><Relationship Id="rId23" Type="http://schemas.openxmlformats.org/officeDocument/2006/relationships/hyperlink" Target="https://docs.google.com/presentation/d/1IVX7Sr_ju1__5yZPMvOcbGoKbRkCtzlWCWdZYNpEAEI/edit" TargetMode="External"/><Relationship Id="rId10" Type="http://schemas.openxmlformats.org/officeDocument/2006/relationships/hyperlink" Target="https://drive.google.com/drive/folders/1hunbJo3o61A_t6mdaSXoZEIc-aFzd5Qt?usp=drive_link" TargetMode="External"/><Relationship Id="rId19" Type="http://schemas.openxmlformats.org/officeDocument/2006/relationships/hyperlink" Target="https://docs.google.com/presentation/d/1IVX7Sr_ju1__5yZPMvOcbGoKbRkCtzlWCWdZYNpEAEI/edit" TargetMode="External"/><Relationship Id="rId4" Type="http://schemas.openxmlformats.org/officeDocument/2006/relationships/hyperlink" Target="https://drive.google.com/drive/folders/18-v3XjslSGnERrkv_6qaTWZSL4FcK4_k?usp=drive_link" TargetMode="External"/><Relationship Id="rId9" Type="http://schemas.openxmlformats.org/officeDocument/2006/relationships/hyperlink" Target="https://docs.google.com/presentation/d/1IVX7Sr_ju1__5yZPMvOcbGoKbRkCtzlWCWdZYNpEAEI/edit" TargetMode="External"/><Relationship Id="rId14" Type="http://schemas.openxmlformats.org/officeDocument/2006/relationships/hyperlink" Target="https://drive.google.com/drive/folders/1q2GGz2Cbwl74QRuZZchiZvPTm3HEHJqR?usp=drive_link" TargetMode="External"/><Relationship Id="rId22" Type="http://schemas.openxmlformats.org/officeDocument/2006/relationships/hyperlink" Target="https://drive.google.com/drive/folders/15O52Fv3orCBCE3hu6FA9T_8sTMCxJj5Y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outlinePr summaryBelow="0" summaryRight="0"/>
  </sheetPr>
  <dimension ref="A1:AB555"/>
  <sheetViews>
    <sheetView workbookViewId="0">
      <pane ySplit="2" topLeftCell="A497" activePane="bottomLeft" state="frozen"/>
      <selection pane="bottomLeft" activeCell="B4" sqref="B4:B34"/>
    </sheetView>
  </sheetViews>
  <sheetFormatPr baseColWidth="10" defaultColWidth="12.6640625" defaultRowHeight="15.75" customHeight="1"/>
  <cols>
    <col min="1" max="1" width="6.1640625" customWidth="1"/>
    <col min="2" max="2" width="6.6640625" customWidth="1"/>
    <col min="3" max="3" width="8.1640625" customWidth="1"/>
    <col min="4" max="4" width="11.1640625" customWidth="1"/>
    <col min="5" max="5" width="15.1640625" customWidth="1"/>
    <col min="7" max="7" width="18.33203125" customWidth="1"/>
    <col min="8" max="8" width="25.1640625" customWidth="1"/>
    <col min="9" max="9" width="19.5" customWidth="1"/>
    <col min="11" max="11" width="16.33203125" customWidth="1"/>
    <col min="15" max="15" width="14.5" customWidth="1"/>
  </cols>
  <sheetData>
    <row r="1" spans="1:28" ht="19">
      <c r="A1" s="290" t="s">
        <v>21</v>
      </c>
      <c r="B1" s="258" t="s">
        <v>22</v>
      </c>
      <c r="C1" s="258" t="s">
        <v>23</v>
      </c>
      <c r="D1" s="259" t="s">
        <v>24</v>
      </c>
      <c r="E1" s="259" t="s">
        <v>7</v>
      </c>
      <c r="F1" s="259" t="s">
        <v>8</v>
      </c>
      <c r="G1" s="286" t="s">
        <v>25</v>
      </c>
      <c r="H1" s="244"/>
      <c r="I1" s="256" t="s">
        <v>26</v>
      </c>
      <c r="J1" s="243"/>
      <c r="K1" s="243"/>
      <c r="L1" s="243"/>
      <c r="M1" s="243"/>
      <c r="N1" s="243"/>
      <c r="O1" s="243"/>
      <c r="P1" s="244"/>
      <c r="R1" s="257" t="s">
        <v>27</v>
      </c>
    </row>
    <row r="2" spans="1:28" ht="14">
      <c r="A2" s="249"/>
      <c r="B2" s="249"/>
      <c r="C2" s="249"/>
      <c r="D2" s="246"/>
      <c r="E2" s="246"/>
      <c r="F2" s="246"/>
      <c r="G2" s="46" t="s">
        <v>28</v>
      </c>
      <c r="H2" s="47" t="s">
        <v>29</v>
      </c>
      <c r="I2" s="13" t="s">
        <v>11</v>
      </c>
      <c r="J2" s="14" t="s">
        <v>30</v>
      </c>
      <c r="K2" s="15" t="s">
        <v>11</v>
      </c>
      <c r="L2" s="15" t="s">
        <v>10</v>
      </c>
      <c r="M2" s="14" t="s">
        <v>11</v>
      </c>
      <c r="N2" s="14" t="s">
        <v>31</v>
      </c>
      <c r="O2" s="15" t="s">
        <v>11</v>
      </c>
      <c r="P2" s="16" t="s">
        <v>12</v>
      </c>
      <c r="Q2" s="3" t="s">
        <v>32</v>
      </c>
      <c r="R2" s="249"/>
    </row>
    <row r="3" spans="1:28" ht="24">
      <c r="A3" s="261" t="s">
        <v>33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3"/>
      <c r="Q3" s="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3">
      <c r="A4" s="300">
        <v>1</v>
      </c>
      <c r="B4" s="291" t="s">
        <v>0</v>
      </c>
      <c r="C4" s="291" t="s">
        <v>0</v>
      </c>
      <c r="D4" s="287" t="s">
        <v>17</v>
      </c>
      <c r="E4" s="48" t="s">
        <v>15</v>
      </c>
      <c r="F4" s="49">
        <v>0</v>
      </c>
      <c r="G4" s="288" t="s">
        <v>14</v>
      </c>
      <c r="H4" s="50"/>
      <c r="I4" s="51" t="s">
        <v>15</v>
      </c>
      <c r="J4" s="51">
        <v>0.94</v>
      </c>
      <c r="K4" s="51" t="s">
        <v>15</v>
      </c>
      <c r="L4" s="51">
        <v>0.88</v>
      </c>
      <c r="M4" s="51" t="s">
        <v>15</v>
      </c>
      <c r="N4" s="51">
        <v>0.95</v>
      </c>
      <c r="O4" s="51" t="s">
        <v>15</v>
      </c>
      <c r="P4" s="51">
        <v>0.73</v>
      </c>
    </row>
    <row r="5" spans="1:28" ht="13">
      <c r="A5" s="245"/>
      <c r="B5" s="245"/>
      <c r="C5" s="245"/>
      <c r="D5" s="245"/>
      <c r="E5" s="48" t="s">
        <v>15</v>
      </c>
      <c r="F5" s="49">
        <v>6.9444444444444447E-4</v>
      </c>
      <c r="G5" s="245"/>
      <c r="H5" s="50"/>
      <c r="I5" s="51" t="s">
        <v>15</v>
      </c>
      <c r="J5" s="51">
        <v>0.94</v>
      </c>
      <c r="K5" s="51" t="s">
        <v>15</v>
      </c>
      <c r="L5" s="51">
        <v>0.9</v>
      </c>
      <c r="M5" s="51" t="s">
        <v>15</v>
      </c>
      <c r="N5" s="51">
        <v>0.96</v>
      </c>
      <c r="O5" s="51" t="s">
        <v>15</v>
      </c>
      <c r="P5" s="51">
        <v>0.92</v>
      </c>
    </row>
    <row r="6" spans="1:28" ht="13">
      <c r="A6" s="245"/>
      <c r="B6" s="245"/>
      <c r="C6" s="245"/>
      <c r="D6" s="245"/>
      <c r="E6" s="48" t="s">
        <v>15</v>
      </c>
      <c r="F6" s="49">
        <v>1.3888888888888889E-3</v>
      </c>
      <c r="G6" s="245"/>
      <c r="H6" s="50"/>
      <c r="I6" s="51" t="s">
        <v>15</v>
      </c>
      <c r="J6" s="51">
        <v>0.96</v>
      </c>
      <c r="K6" s="51" t="s">
        <v>15</v>
      </c>
      <c r="L6" s="51">
        <v>0.92</v>
      </c>
      <c r="M6" s="51" t="s">
        <v>15</v>
      </c>
      <c r="N6" s="51">
        <v>0.96</v>
      </c>
      <c r="O6" s="51" t="s">
        <v>15</v>
      </c>
      <c r="P6" s="51">
        <v>0.94</v>
      </c>
    </row>
    <row r="7" spans="1:28" ht="13">
      <c r="A7" s="245"/>
      <c r="B7" s="245"/>
      <c r="C7" s="245"/>
      <c r="D7" s="245"/>
      <c r="E7" s="48" t="s">
        <v>15</v>
      </c>
      <c r="F7" s="49">
        <v>2.0833333333333333E-3</v>
      </c>
      <c r="G7" s="245"/>
      <c r="H7" s="50"/>
      <c r="I7" s="51" t="s">
        <v>15</v>
      </c>
      <c r="J7" s="51">
        <v>0.95</v>
      </c>
      <c r="K7" s="51" t="s">
        <v>15</v>
      </c>
      <c r="L7" s="51">
        <v>0.93</v>
      </c>
      <c r="M7" s="51" t="s">
        <v>15</v>
      </c>
      <c r="N7" s="51">
        <v>0.96</v>
      </c>
      <c r="O7" s="51" t="s">
        <v>15</v>
      </c>
      <c r="P7" s="51">
        <v>0.93</v>
      </c>
    </row>
    <row r="8" spans="1:28" ht="13">
      <c r="A8" s="245"/>
      <c r="B8" s="245"/>
      <c r="C8" s="245"/>
      <c r="D8" s="245"/>
      <c r="E8" s="48" t="s">
        <v>15</v>
      </c>
      <c r="F8" s="49">
        <v>2.7777777777777779E-3</v>
      </c>
      <c r="G8" s="245"/>
      <c r="H8" s="50"/>
      <c r="I8" s="51" t="s">
        <v>15</v>
      </c>
      <c r="J8" s="51">
        <v>0.94</v>
      </c>
      <c r="K8" s="51" t="s">
        <v>15</v>
      </c>
      <c r="L8" s="51">
        <v>0.89</v>
      </c>
      <c r="M8" s="51" t="s">
        <v>15</v>
      </c>
      <c r="N8" s="51">
        <v>0.95</v>
      </c>
      <c r="O8" s="51" t="s">
        <v>15</v>
      </c>
      <c r="P8" s="51">
        <v>0.86</v>
      </c>
    </row>
    <row r="9" spans="1:28" ht="13">
      <c r="A9" s="245"/>
      <c r="B9" s="245"/>
      <c r="C9" s="245"/>
      <c r="D9" s="245"/>
      <c r="E9" s="48" t="s">
        <v>15</v>
      </c>
      <c r="F9" s="49">
        <v>3.472222222222222E-3</v>
      </c>
      <c r="G9" s="245"/>
      <c r="H9" s="50"/>
      <c r="I9" s="51" t="s">
        <v>15</v>
      </c>
      <c r="J9" s="51">
        <v>0.93</v>
      </c>
      <c r="K9" s="51" t="s">
        <v>15</v>
      </c>
      <c r="L9" s="51">
        <v>0.89</v>
      </c>
      <c r="M9" s="51" t="s">
        <v>15</v>
      </c>
      <c r="N9" s="51">
        <v>0.93</v>
      </c>
      <c r="O9" s="51" t="s">
        <v>15</v>
      </c>
      <c r="P9" s="51">
        <v>0.89</v>
      </c>
    </row>
    <row r="10" spans="1:28" ht="13">
      <c r="A10" s="245"/>
      <c r="B10" s="245"/>
      <c r="C10" s="245"/>
      <c r="D10" s="245"/>
      <c r="E10" s="48" t="s">
        <v>15</v>
      </c>
      <c r="F10" s="49">
        <v>4.1666666666666666E-3</v>
      </c>
      <c r="G10" s="245"/>
      <c r="H10" s="50"/>
      <c r="I10" s="51" t="s">
        <v>15</v>
      </c>
      <c r="J10" s="51">
        <v>0.93</v>
      </c>
      <c r="K10" s="51" t="s">
        <v>15</v>
      </c>
      <c r="L10" s="51">
        <v>0.89</v>
      </c>
      <c r="M10" s="51" t="s">
        <v>15</v>
      </c>
      <c r="N10" s="51">
        <v>0.94</v>
      </c>
      <c r="O10" s="51" t="s">
        <v>15</v>
      </c>
      <c r="P10" s="51">
        <v>0.92</v>
      </c>
    </row>
    <row r="11" spans="1:28" ht="14">
      <c r="A11" s="245"/>
      <c r="B11" s="245"/>
      <c r="C11" s="245"/>
      <c r="D11" s="245"/>
      <c r="E11" s="48" t="s">
        <v>15</v>
      </c>
      <c r="F11" s="49">
        <v>4.8611111111111112E-3</v>
      </c>
      <c r="G11" s="245"/>
      <c r="H11" s="52" t="s">
        <v>100</v>
      </c>
      <c r="I11" s="51" t="s">
        <v>15</v>
      </c>
      <c r="J11" s="51">
        <v>0.82</v>
      </c>
      <c r="K11" s="51" t="s">
        <v>15</v>
      </c>
      <c r="L11" s="51">
        <v>0.75</v>
      </c>
      <c r="M11" s="51" t="s">
        <v>15</v>
      </c>
      <c r="N11" s="51">
        <v>0.91</v>
      </c>
      <c r="O11" s="53" t="s">
        <v>13</v>
      </c>
      <c r="P11" s="53">
        <v>0</v>
      </c>
    </row>
    <row r="12" spans="1:28" ht="13">
      <c r="A12" s="245"/>
      <c r="B12" s="245"/>
      <c r="C12" s="245"/>
      <c r="D12" s="245"/>
      <c r="E12" s="48" t="s">
        <v>15</v>
      </c>
      <c r="F12" s="49">
        <v>5.5555555555555558E-3</v>
      </c>
      <c r="G12" s="245"/>
      <c r="H12" s="51" t="s">
        <v>100</v>
      </c>
      <c r="I12" s="51" t="s">
        <v>15</v>
      </c>
      <c r="J12" s="51">
        <v>0.93</v>
      </c>
      <c r="K12" s="51" t="s">
        <v>15</v>
      </c>
      <c r="L12" s="51">
        <v>0.9</v>
      </c>
      <c r="M12" s="51" t="s">
        <v>15</v>
      </c>
      <c r="N12" s="51">
        <v>0.94</v>
      </c>
      <c r="O12" s="51" t="s">
        <v>15</v>
      </c>
      <c r="P12" s="51">
        <v>0.91</v>
      </c>
    </row>
    <row r="13" spans="1:28" ht="13">
      <c r="A13" s="245"/>
      <c r="B13" s="245"/>
      <c r="C13" s="245"/>
      <c r="D13" s="245"/>
      <c r="E13" s="48" t="s">
        <v>15</v>
      </c>
      <c r="F13" s="49">
        <v>6.2500000000000003E-3</v>
      </c>
      <c r="G13" s="245"/>
      <c r="H13" s="50"/>
      <c r="I13" s="51" t="s">
        <v>15</v>
      </c>
      <c r="J13" s="51">
        <v>0.93</v>
      </c>
      <c r="K13" s="51" t="s">
        <v>15</v>
      </c>
      <c r="L13" s="51">
        <v>0.86</v>
      </c>
      <c r="M13" s="51" t="s">
        <v>15</v>
      </c>
      <c r="N13" s="51">
        <v>0.86</v>
      </c>
      <c r="O13" s="51" t="s">
        <v>15</v>
      </c>
      <c r="P13" s="51">
        <v>0.92</v>
      </c>
    </row>
    <row r="14" spans="1:28" ht="13">
      <c r="A14" s="245"/>
      <c r="B14" s="245"/>
      <c r="C14" s="245"/>
      <c r="D14" s="245"/>
      <c r="E14" s="48" t="s">
        <v>15</v>
      </c>
      <c r="F14" s="49">
        <v>6.9444444444444441E-3</v>
      </c>
      <c r="G14" s="245"/>
      <c r="H14" s="50"/>
      <c r="I14" s="51" t="s">
        <v>15</v>
      </c>
      <c r="J14" s="51">
        <v>0.95</v>
      </c>
      <c r="K14" s="51" t="s">
        <v>15</v>
      </c>
      <c r="L14" s="51">
        <v>0.91</v>
      </c>
      <c r="M14" s="51" t="s">
        <v>15</v>
      </c>
      <c r="N14" s="51">
        <v>0.96</v>
      </c>
      <c r="O14" s="51" t="s">
        <v>15</v>
      </c>
      <c r="P14" s="51">
        <v>0.94</v>
      </c>
    </row>
    <row r="15" spans="1:28" ht="13">
      <c r="A15" s="245"/>
      <c r="B15" s="245"/>
      <c r="C15" s="245"/>
      <c r="D15" s="245"/>
      <c r="E15" s="48" t="s">
        <v>15</v>
      </c>
      <c r="F15" s="49">
        <v>7.6388888888888886E-3</v>
      </c>
      <c r="G15" s="245"/>
      <c r="H15" s="50"/>
      <c r="I15" s="51" t="s">
        <v>15</v>
      </c>
      <c r="J15" s="51">
        <v>0.93</v>
      </c>
      <c r="K15" s="51" t="s">
        <v>15</v>
      </c>
      <c r="L15" s="51">
        <v>0.9</v>
      </c>
      <c r="M15" s="51" t="s">
        <v>15</v>
      </c>
      <c r="N15" s="51">
        <v>0.95</v>
      </c>
      <c r="O15" s="51" t="s">
        <v>15</v>
      </c>
      <c r="P15" s="51">
        <v>0.92</v>
      </c>
    </row>
    <row r="16" spans="1:28" ht="13">
      <c r="A16" s="245"/>
      <c r="B16" s="245"/>
      <c r="C16" s="245"/>
      <c r="D16" s="245"/>
      <c r="E16" s="48" t="s">
        <v>15</v>
      </c>
      <c r="F16" s="49">
        <v>8.3333333333333332E-3</v>
      </c>
      <c r="G16" s="245"/>
      <c r="H16" s="50"/>
      <c r="I16" s="51" t="s">
        <v>15</v>
      </c>
      <c r="J16" s="51">
        <v>0.92</v>
      </c>
      <c r="K16" s="51" t="s">
        <v>15</v>
      </c>
      <c r="L16" s="51">
        <v>0.88</v>
      </c>
      <c r="M16" s="51" t="s">
        <v>15</v>
      </c>
      <c r="N16" s="51">
        <v>0.93</v>
      </c>
      <c r="O16" s="51" t="s">
        <v>15</v>
      </c>
      <c r="P16" s="51">
        <v>0.92</v>
      </c>
    </row>
    <row r="17" spans="1:16" ht="13">
      <c r="A17" s="245"/>
      <c r="B17" s="245"/>
      <c r="C17" s="245"/>
      <c r="D17" s="245"/>
      <c r="E17" s="48" t="s">
        <v>15</v>
      </c>
      <c r="F17" s="49">
        <v>9.0277777777777769E-3</v>
      </c>
      <c r="G17" s="245"/>
      <c r="H17" s="50"/>
      <c r="I17" s="51" t="s">
        <v>15</v>
      </c>
      <c r="J17" s="51">
        <v>0.92</v>
      </c>
      <c r="K17" s="51" t="s">
        <v>15</v>
      </c>
      <c r="L17" s="51">
        <v>0.9</v>
      </c>
      <c r="M17" s="51" t="s">
        <v>15</v>
      </c>
      <c r="N17" s="51">
        <v>0.95</v>
      </c>
      <c r="O17" s="51" t="s">
        <v>15</v>
      </c>
      <c r="P17" s="51">
        <v>0.92</v>
      </c>
    </row>
    <row r="18" spans="1:16" ht="13">
      <c r="A18" s="245"/>
      <c r="B18" s="245"/>
      <c r="C18" s="245"/>
      <c r="D18" s="245"/>
      <c r="E18" s="48" t="s">
        <v>15</v>
      </c>
      <c r="F18" s="49">
        <v>9.7222222222222224E-3</v>
      </c>
      <c r="G18" s="245"/>
      <c r="H18" s="50"/>
      <c r="I18" s="51" t="s">
        <v>15</v>
      </c>
      <c r="J18" s="51">
        <v>0.93</v>
      </c>
      <c r="K18" s="51" t="s">
        <v>15</v>
      </c>
      <c r="L18" s="51">
        <v>0.86</v>
      </c>
      <c r="M18" s="51" t="s">
        <v>15</v>
      </c>
      <c r="N18" s="51">
        <v>0.92</v>
      </c>
      <c r="O18" s="51" t="s">
        <v>15</v>
      </c>
      <c r="P18" s="51">
        <v>0.87</v>
      </c>
    </row>
    <row r="19" spans="1:16" ht="13">
      <c r="A19" s="245"/>
      <c r="B19" s="245"/>
      <c r="C19" s="245"/>
      <c r="D19" s="245"/>
      <c r="E19" s="48" t="s">
        <v>15</v>
      </c>
      <c r="F19" s="49">
        <v>1.0416666666666666E-2</v>
      </c>
      <c r="G19" s="245"/>
      <c r="H19" s="50"/>
      <c r="I19" s="51" t="s">
        <v>15</v>
      </c>
      <c r="J19" s="51">
        <v>0.94</v>
      </c>
      <c r="K19" s="51" t="s">
        <v>15</v>
      </c>
      <c r="L19" s="51">
        <v>0.9</v>
      </c>
      <c r="M19" s="51" t="s">
        <v>15</v>
      </c>
      <c r="N19" s="51">
        <v>0.95</v>
      </c>
      <c r="O19" s="51" t="s">
        <v>15</v>
      </c>
      <c r="P19" s="51">
        <v>0.91</v>
      </c>
    </row>
    <row r="20" spans="1:16" ht="13">
      <c r="A20" s="245"/>
      <c r="B20" s="245"/>
      <c r="C20" s="245"/>
      <c r="D20" s="245"/>
      <c r="E20" s="48" t="s">
        <v>15</v>
      </c>
      <c r="F20" s="49">
        <v>1.1111111111111112E-2</v>
      </c>
      <c r="G20" s="245"/>
      <c r="H20" s="50"/>
      <c r="I20" s="51" t="s">
        <v>15</v>
      </c>
      <c r="J20" s="51">
        <v>0.94</v>
      </c>
      <c r="K20" s="51" t="s">
        <v>15</v>
      </c>
      <c r="L20" s="51">
        <v>0.9</v>
      </c>
      <c r="M20" s="51" t="s">
        <v>15</v>
      </c>
      <c r="N20" s="51">
        <v>0.95</v>
      </c>
      <c r="O20" s="51" t="s">
        <v>15</v>
      </c>
      <c r="P20" s="51">
        <v>0.93</v>
      </c>
    </row>
    <row r="21" spans="1:16" ht="13">
      <c r="A21" s="245"/>
      <c r="B21" s="245"/>
      <c r="C21" s="245"/>
      <c r="D21" s="245"/>
      <c r="E21" s="48" t="s">
        <v>15</v>
      </c>
      <c r="F21" s="49">
        <v>1.1805555555555555E-2</v>
      </c>
      <c r="G21" s="245"/>
      <c r="H21" s="288" t="s">
        <v>100</v>
      </c>
      <c r="I21" s="51" t="s">
        <v>15</v>
      </c>
      <c r="J21" s="51">
        <v>0.95</v>
      </c>
      <c r="K21" s="51" t="s">
        <v>15</v>
      </c>
      <c r="L21" s="51">
        <v>0.91</v>
      </c>
      <c r="M21" s="51" t="s">
        <v>15</v>
      </c>
      <c r="N21" s="51">
        <v>0.96</v>
      </c>
      <c r="O21" s="51" t="s">
        <v>15</v>
      </c>
      <c r="P21" s="51">
        <v>0.93</v>
      </c>
    </row>
    <row r="22" spans="1:16" ht="13">
      <c r="A22" s="245"/>
      <c r="B22" s="245"/>
      <c r="C22" s="245"/>
      <c r="D22" s="245"/>
      <c r="E22" s="48" t="s">
        <v>15</v>
      </c>
      <c r="F22" s="49">
        <v>1.2500000000000001E-2</v>
      </c>
      <c r="G22" s="245"/>
      <c r="H22" s="245"/>
      <c r="I22" s="51" t="s">
        <v>15</v>
      </c>
      <c r="J22" s="51">
        <v>0.73</v>
      </c>
      <c r="K22" s="51" t="s">
        <v>15</v>
      </c>
      <c r="L22" s="51">
        <v>0.85</v>
      </c>
      <c r="M22" s="51" t="s">
        <v>15</v>
      </c>
      <c r="N22" s="51">
        <v>0.93</v>
      </c>
      <c r="O22" s="51" t="s">
        <v>15</v>
      </c>
      <c r="P22" s="51">
        <v>0.84</v>
      </c>
    </row>
    <row r="23" spans="1:16" ht="13">
      <c r="A23" s="245"/>
      <c r="B23" s="245"/>
      <c r="C23" s="245"/>
      <c r="D23" s="245"/>
      <c r="E23" s="48" t="s">
        <v>15</v>
      </c>
      <c r="F23" s="49">
        <v>1.3194444444444444E-2</v>
      </c>
      <c r="G23" s="245"/>
      <c r="H23" s="246"/>
      <c r="I23" s="53" t="s">
        <v>13</v>
      </c>
      <c r="J23" s="53">
        <v>0</v>
      </c>
      <c r="K23" s="51" t="s">
        <v>15</v>
      </c>
      <c r="L23" s="51">
        <v>0.72</v>
      </c>
      <c r="M23" s="51" t="s">
        <v>15</v>
      </c>
      <c r="N23" s="51">
        <v>0.91</v>
      </c>
      <c r="O23" s="53" t="s">
        <v>13</v>
      </c>
      <c r="P23" s="53">
        <v>0</v>
      </c>
    </row>
    <row r="24" spans="1:16" ht="14">
      <c r="A24" s="245"/>
      <c r="B24" s="245"/>
      <c r="C24" s="245"/>
      <c r="D24" s="245"/>
      <c r="E24" s="48" t="s">
        <v>15</v>
      </c>
      <c r="F24" s="49">
        <v>1.3888888888888888E-2</v>
      </c>
      <c r="G24" s="245"/>
      <c r="H24" s="52" t="s">
        <v>101</v>
      </c>
      <c r="I24" s="53" t="s">
        <v>13</v>
      </c>
      <c r="J24" s="53">
        <v>0</v>
      </c>
      <c r="K24" s="53" t="s">
        <v>13</v>
      </c>
      <c r="L24" s="53">
        <v>0</v>
      </c>
      <c r="M24" s="51" t="s">
        <v>15</v>
      </c>
      <c r="N24" s="51">
        <v>0.75</v>
      </c>
      <c r="O24" s="53" t="s">
        <v>13</v>
      </c>
      <c r="P24" s="53">
        <v>0</v>
      </c>
    </row>
    <row r="25" spans="1:16" ht="13">
      <c r="A25" s="245"/>
      <c r="B25" s="245"/>
      <c r="C25" s="245"/>
      <c r="D25" s="245"/>
      <c r="E25" s="48" t="s">
        <v>15</v>
      </c>
      <c r="F25" s="49">
        <v>1.4583333333333334E-2</v>
      </c>
      <c r="G25" s="245"/>
      <c r="H25" s="287" t="s">
        <v>34</v>
      </c>
      <c r="I25" s="53" t="s">
        <v>13</v>
      </c>
      <c r="J25" s="53">
        <v>0</v>
      </c>
      <c r="K25" s="51" t="s">
        <v>15</v>
      </c>
      <c r="L25" s="51">
        <v>0.84</v>
      </c>
      <c r="M25" s="51" t="s">
        <v>15</v>
      </c>
      <c r="N25" s="51">
        <v>0.93</v>
      </c>
      <c r="O25" s="51" t="s">
        <v>15</v>
      </c>
      <c r="P25" s="51">
        <v>0.73</v>
      </c>
    </row>
    <row r="26" spans="1:16" ht="13">
      <c r="A26" s="245"/>
      <c r="B26" s="245"/>
      <c r="C26" s="245"/>
      <c r="D26" s="245"/>
      <c r="E26" s="48" t="s">
        <v>15</v>
      </c>
      <c r="F26" s="49">
        <v>1.5277777777777777E-2</v>
      </c>
      <c r="G26" s="245"/>
      <c r="H26" s="246"/>
      <c r="I26" s="51" t="s">
        <v>15</v>
      </c>
      <c r="J26" s="51">
        <v>0.93</v>
      </c>
      <c r="K26" s="51" t="s">
        <v>15</v>
      </c>
      <c r="L26" s="51">
        <v>0.85</v>
      </c>
      <c r="M26" s="51" t="s">
        <v>15</v>
      </c>
      <c r="N26" s="51">
        <v>0.94</v>
      </c>
      <c r="O26" s="51" t="s">
        <v>15</v>
      </c>
      <c r="P26" s="51">
        <v>0.91</v>
      </c>
    </row>
    <row r="27" spans="1:16" ht="13">
      <c r="A27" s="245"/>
      <c r="B27" s="245"/>
      <c r="C27" s="245"/>
      <c r="D27" s="245"/>
      <c r="E27" s="48" t="s">
        <v>15</v>
      </c>
      <c r="F27" s="49">
        <v>1.5972222222222221E-2</v>
      </c>
      <c r="G27" s="245"/>
      <c r="H27" s="288" t="s">
        <v>100</v>
      </c>
      <c r="I27" s="51" t="s">
        <v>15</v>
      </c>
      <c r="J27" s="51">
        <v>0.94</v>
      </c>
      <c r="K27" s="51" t="s">
        <v>15</v>
      </c>
      <c r="L27" s="51">
        <v>0.9</v>
      </c>
      <c r="M27" s="51" t="s">
        <v>15</v>
      </c>
      <c r="N27" s="51">
        <v>0.95</v>
      </c>
      <c r="O27" s="51" t="s">
        <v>15</v>
      </c>
      <c r="P27" s="51">
        <v>0.92</v>
      </c>
    </row>
    <row r="28" spans="1:16" ht="13">
      <c r="A28" s="245"/>
      <c r="B28" s="245"/>
      <c r="C28" s="245"/>
      <c r="D28" s="245"/>
      <c r="E28" s="48" t="s">
        <v>15</v>
      </c>
      <c r="F28" s="49">
        <v>1.6666666666666666E-2</v>
      </c>
      <c r="G28" s="245"/>
      <c r="H28" s="245"/>
      <c r="I28" s="51" t="s">
        <v>15</v>
      </c>
      <c r="J28" s="51">
        <v>0.94</v>
      </c>
      <c r="K28" s="51" t="s">
        <v>15</v>
      </c>
      <c r="L28" s="51">
        <v>0.91</v>
      </c>
      <c r="M28" s="51" t="s">
        <v>15</v>
      </c>
      <c r="N28" s="51">
        <v>0.95</v>
      </c>
      <c r="O28" s="51" t="s">
        <v>15</v>
      </c>
      <c r="P28" s="51">
        <v>0.93</v>
      </c>
    </row>
    <row r="29" spans="1:16" ht="13">
      <c r="A29" s="245"/>
      <c r="B29" s="245"/>
      <c r="C29" s="245"/>
      <c r="D29" s="245"/>
      <c r="E29" s="48" t="s">
        <v>15</v>
      </c>
      <c r="F29" s="49">
        <v>1.7361111111111112E-2</v>
      </c>
      <c r="G29" s="245"/>
      <c r="H29" s="246"/>
      <c r="I29" s="51" t="s">
        <v>15</v>
      </c>
      <c r="J29" s="51">
        <v>0.87</v>
      </c>
      <c r="K29" s="51" t="s">
        <v>15</v>
      </c>
      <c r="L29" s="51">
        <v>0.87</v>
      </c>
      <c r="M29" s="51" t="s">
        <v>15</v>
      </c>
      <c r="N29" s="51">
        <v>0.93</v>
      </c>
      <c r="O29" s="51" t="s">
        <v>15</v>
      </c>
      <c r="P29" s="51">
        <v>0.88</v>
      </c>
    </row>
    <row r="30" spans="1:16" ht="13">
      <c r="A30" s="245"/>
      <c r="B30" s="245"/>
      <c r="C30" s="245"/>
      <c r="D30" s="245"/>
      <c r="E30" s="48" t="s">
        <v>15</v>
      </c>
      <c r="F30" s="49">
        <v>1.8055555555555554E-2</v>
      </c>
      <c r="G30" s="246"/>
      <c r="H30" s="50"/>
      <c r="I30" s="53" t="s">
        <v>13</v>
      </c>
      <c r="J30" s="53">
        <v>0</v>
      </c>
      <c r="K30" s="51" t="s">
        <v>15</v>
      </c>
      <c r="L30" s="51">
        <v>0.78</v>
      </c>
      <c r="M30" s="51" t="s">
        <v>15</v>
      </c>
      <c r="N30" s="51">
        <v>0.92</v>
      </c>
      <c r="O30" s="51" t="s">
        <v>15</v>
      </c>
      <c r="P30" s="51">
        <v>0.64</v>
      </c>
    </row>
    <row r="31" spans="1:16" ht="13">
      <c r="A31" s="245"/>
      <c r="B31" s="245"/>
      <c r="C31" s="245"/>
      <c r="D31" s="245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ht="13">
      <c r="A32" s="245"/>
      <c r="B32" s="245"/>
      <c r="C32" s="245"/>
      <c r="D32" s="245"/>
      <c r="E32" s="289" t="s">
        <v>102</v>
      </c>
      <c r="F32" s="243"/>
      <c r="G32" s="243"/>
      <c r="H32" s="244"/>
      <c r="I32" s="50"/>
      <c r="J32" s="56">
        <f>AVERAGE(J4:J22,J26:J29)</f>
        <v>0.92</v>
      </c>
      <c r="K32" s="57"/>
      <c r="L32" s="56">
        <f>AVERAGE(L4:L23,L25:L30)</f>
        <v>0.87269230769230788</v>
      </c>
      <c r="M32" s="57"/>
      <c r="N32" s="56">
        <f>AVERAGE(N4:N30)</f>
        <v>0.931111111111111</v>
      </c>
      <c r="O32" s="57"/>
      <c r="P32" s="56">
        <f>AVERAGE(P4:P10,P12:P22,P25:P30)</f>
        <v>0.88375000000000004</v>
      </c>
    </row>
    <row r="33" spans="1:28" ht="13">
      <c r="A33" s="245"/>
      <c r="B33" s="245"/>
      <c r="C33" s="245"/>
      <c r="D33" s="245"/>
      <c r="E33" s="289" t="s">
        <v>1</v>
      </c>
      <c r="F33" s="243"/>
      <c r="G33" s="243"/>
      <c r="H33" s="244"/>
      <c r="I33" s="50"/>
      <c r="J33" s="51">
        <f>COUNTIFS(J4:J30,"0" )</f>
        <v>4</v>
      </c>
      <c r="K33" s="50"/>
      <c r="L33" s="51">
        <f>COUNTIFS(L4:L30,"0" )</f>
        <v>1</v>
      </c>
      <c r="M33" s="50"/>
      <c r="N33" s="51">
        <f>COUNTIFS(N4:N30,"0" )</f>
        <v>0</v>
      </c>
      <c r="O33" s="50"/>
      <c r="P33" s="51">
        <f>COUNTIFS(P4:P30,"0" )</f>
        <v>3</v>
      </c>
    </row>
    <row r="34" spans="1:28" ht="13">
      <c r="A34" s="246"/>
      <c r="B34" s="246"/>
      <c r="C34" s="246"/>
      <c r="D34" s="246"/>
      <c r="E34" s="289" t="s">
        <v>2</v>
      </c>
      <c r="F34" s="243"/>
      <c r="G34" s="243"/>
      <c r="H34" s="244"/>
      <c r="I34" s="50"/>
      <c r="J34" s="51">
        <f>COUNTIFS(J4:J30,"&gt;0" )</f>
        <v>23</v>
      </c>
      <c r="K34" s="50"/>
      <c r="L34" s="51">
        <f>COUNTIFS(L4:L30,"&gt;0" )</f>
        <v>26</v>
      </c>
      <c r="M34" s="50"/>
      <c r="N34" s="51">
        <f>COUNTIFS(N4:N30,"&gt;0" )</f>
        <v>27</v>
      </c>
      <c r="O34" s="50"/>
      <c r="P34" s="51">
        <f>COUNTIFS(P4:P30,"&gt;0" )</f>
        <v>24</v>
      </c>
    </row>
    <row r="35" spans="1:28" ht="1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</row>
    <row r="36" spans="1:28" ht="13">
      <c r="A36" s="301">
        <v>2</v>
      </c>
      <c r="B36" s="302" t="s">
        <v>0</v>
      </c>
      <c r="C36" s="302" t="s">
        <v>0</v>
      </c>
      <c r="D36" s="301" t="s">
        <v>18</v>
      </c>
      <c r="E36" s="20" t="s">
        <v>15</v>
      </c>
      <c r="F36" s="59">
        <v>0</v>
      </c>
      <c r="G36" s="267" t="s">
        <v>35</v>
      </c>
      <c r="H36" s="6"/>
      <c r="I36" s="60" t="s">
        <v>103</v>
      </c>
      <c r="J36" s="61">
        <v>0.27</v>
      </c>
      <c r="K36" s="60" t="s">
        <v>13</v>
      </c>
      <c r="L36" s="61">
        <v>0</v>
      </c>
      <c r="M36" s="60" t="s">
        <v>13</v>
      </c>
      <c r="N36" s="61">
        <v>0</v>
      </c>
      <c r="O36" s="60" t="s">
        <v>13</v>
      </c>
      <c r="P36" s="61">
        <v>0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3">
      <c r="A37" s="249"/>
      <c r="B37" s="249"/>
      <c r="C37" s="249"/>
      <c r="D37" s="249"/>
      <c r="E37" s="20" t="s">
        <v>15</v>
      </c>
      <c r="F37" s="59">
        <v>6.9444444444444447E-4</v>
      </c>
      <c r="G37" s="245"/>
      <c r="H37" s="6"/>
      <c r="I37" s="60" t="s">
        <v>13</v>
      </c>
      <c r="J37" s="61">
        <v>0</v>
      </c>
      <c r="K37" s="50" t="s">
        <v>15</v>
      </c>
      <c r="L37" s="62">
        <v>0.7</v>
      </c>
      <c r="M37" s="51" t="s">
        <v>15</v>
      </c>
      <c r="N37" s="62">
        <v>0.9</v>
      </c>
      <c r="O37" s="60" t="s">
        <v>13</v>
      </c>
      <c r="P37" s="61">
        <v>0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3">
      <c r="A38" s="249"/>
      <c r="B38" s="249"/>
      <c r="C38" s="249"/>
      <c r="D38" s="249"/>
      <c r="E38" s="20" t="s">
        <v>15</v>
      </c>
      <c r="F38" s="59">
        <v>1.3888888888888889E-3</v>
      </c>
      <c r="G38" s="245"/>
      <c r="H38" s="6"/>
      <c r="I38" s="50" t="s">
        <v>15</v>
      </c>
      <c r="J38" s="62">
        <v>0.93</v>
      </c>
      <c r="K38" s="50" t="s">
        <v>15</v>
      </c>
      <c r="L38" s="62">
        <v>0.87</v>
      </c>
      <c r="M38" s="51" t="s">
        <v>15</v>
      </c>
      <c r="N38" s="62">
        <v>0.92</v>
      </c>
      <c r="O38" s="51" t="s">
        <v>15</v>
      </c>
      <c r="P38" s="62">
        <v>0.87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3">
      <c r="A39" s="249"/>
      <c r="B39" s="249"/>
      <c r="C39" s="249"/>
      <c r="D39" s="249"/>
      <c r="E39" s="20" t="s">
        <v>15</v>
      </c>
      <c r="F39" s="59">
        <v>2.0833333333333333E-3</v>
      </c>
      <c r="G39" s="245"/>
      <c r="H39" s="6"/>
      <c r="I39" s="50" t="s">
        <v>15</v>
      </c>
      <c r="J39" s="62">
        <v>0.94</v>
      </c>
      <c r="K39" s="50" t="s">
        <v>15</v>
      </c>
      <c r="L39" s="62">
        <v>0.9</v>
      </c>
      <c r="M39" s="51" t="s">
        <v>15</v>
      </c>
      <c r="N39" s="62">
        <v>0.96</v>
      </c>
      <c r="O39" s="51" t="s">
        <v>15</v>
      </c>
      <c r="P39" s="62">
        <v>0.92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3">
      <c r="A40" s="249"/>
      <c r="B40" s="249"/>
      <c r="C40" s="249"/>
      <c r="D40" s="249"/>
      <c r="E40" s="20" t="s">
        <v>15</v>
      </c>
      <c r="F40" s="59">
        <v>2.7777777777777779E-3</v>
      </c>
      <c r="G40" s="245"/>
      <c r="H40" s="6"/>
      <c r="I40" s="50" t="s">
        <v>15</v>
      </c>
      <c r="J40" s="62">
        <v>0.95</v>
      </c>
      <c r="K40" s="50" t="s">
        <v>15</v>
      </c>
      <c r="L40" s="62">
        <v>0.92</v>
      </c>
      <c r="M40" s="51" t="s">
        <v>15</v>
      </c>
      <c r="N40" s="62">
        <v>0.96</v>
      </c>
      <c r="O40" s="51" t="s">
        <v>15</v>
      </c>
      <c r="P40" s="62">
        <v>0.94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3">
      <c r="A41" s="249"/>
      <c r="B41" s="249"/>
      <c r="C41" s="249"/>
      <c r="D41" s="249"/>
      <c r="E41" s="20" t="s">
        <v>15</v>
      </c>
      <c r="F41" s="59">
        <v>3.472222222222222E-3</v>
      </c>
      <c r="G41" s="245"/>
      <c r="H41" s="6"/>
      <c r="I41" s="50" t="s">
        <v>15</v>
      </c>
      <c r="J41" s="62">
        <v>0.94</v>
      </c>
      <c r="K41" s="50" t="s">
        <v>15</v>
      </c>
      <c r="L41" s="62">
        <v>0.91</v>
      </c>
      <c r="M41" s="51" t="s">
        <v>15</v>
      </c>
      <c r="N41" s="62">
        <v>0.96</v>
      </c>
      <c r="O41" s="51" t="s">
        <v>15</v>
      </c>
      <c r="P41" s="62">
        <v>0.93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3">
      <c r="A42" s="249"/>
      <c r="B42" s="249"/>
      <c r="C42" s="249"/>
      <c r="D42" s="249"/>
      <c r="E42" s="20" t="s">
        <v>15</v>
      </c>
      <c r="F42" s="59">
        <v>4.1666666666666666E-3</v>
      </c>
      <c r="G42" s="245"/>
      <c r="H42" s="6"/>
      <c r="I42" s="60" t="s">
        <v>13</v>
      </c>
      <c r="J42" s="61">
        <v>0</v>
      </c>
      <c r="K42" s="50" t="s">
        <v>15</v>
      </c>
      <c r="L42" s="62">
        <v>0.83</v>
      </c>
      <c r="M42" s="51" t="s">
        <v>15</v>
      </c>
      <c r="N42" s="62">
        <v>0.69</v>
      </c>
      <c r="O42" s="51" t="s">
        <v>15</v>
      </c>
      <c r="P42" s="62">
        <v>0.85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3">
      <c r="A43" s="249"/>
      <c r="B43" s="249"/>
      <c r="C43" s="249"/>
      <c r="D43" s="249"/>
      <c r="E43" s="20" t="s">
        <v>15</v>
      </c>
      <c r="F43" s="59">
        <v>4.8611111111111112E-3</v>
      </c>
      <c r="G43" s="245"/>
      <c r="H43" s="6"/>
      <c r="I43" s="60" t="s">
        <v>13</v>
      </c>
      <c r="J43" s="61">
        <v>0</v>
      </c>
      <c r="K43" s="50" t="s">
        <v>15</v>
      </c>
      <c r="L43" s="62">
        <v>0.52</v>
      </c>
      <c r="M43" s="51" t="s">
        <v>15</v>
      </c>
      <c r="N43" s="62">
        <v>0.35</v>
      </c>
      <c r="O43" s="60" t="s">
        <v>13</v>
      </c>
      <c r="P43" s="61">
        <v>0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3">
      <c r="A44" s="249"/>
      <c r="B44" s="249"/>
      <c r="C44" s="249"/>
      <c r="D44" s="249"/>
      <c r="E44" s="20" t="s">
        <v>15</v>
      </c>
      <c r="F44" s="59">
        <v>5.5555555555555558E-3</v>
      </c>
      <c r="G44" s="245"/>
      <c r="H44" s="6"/>
      <c r="I44" s="50" t="s">
        <v>15</v>
      </c>
      <c r="J44" s="62">
        <v>0.95</v>
      </c>
      <c r="K44" s="50" t="s">
        <v>15</v>
      </c>
      <c r="L44" s="62">
        <v>0.91</v>
      </c>
      <c r="M44" s="51" t="s">
        <v>15</v>
      </c>
      <c r="N44" s="62">
        <v>0.95</v>
      </c>
      <c r="O44" s="51" t="s">
        <v>15</v>
      </c>
      <c r="P44" s="62">
        <v>0.93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3">
      <c r="A45" s="249"/>
      <c r="B45" s="249"/>
      <c r="C45" s="249"/>
      <c r="D45" s="249"/>
      <c r="E45" s="20" t="s">
        <v>15</v>
      </c>
      <c r="F45" s="59">
        <v>6.2500000000000003E-3</v>
      </c>
      <c r="G45" s="245"/>
      <c r="H45" s="6"/>
      <c r="I45" s="50" t="s">
        <v>15</v>
      </c>
      <c r="J45" s="62">
        <v>0.96</v>
      </c>
      <c r="K45" s="50" t="s">
        <v>15</v>
      </c>
      <c r="L45" s="62">
        <v>0.91</v>
      </c>
      <c r="M45" s="51" t="s">
        <v>15</v>
      </c>
      <c r="N45" s="62">
        <v>0.96</v>
      </c>
      <c r="O45" s="51" t="s">
        <v>15</v>
      </c>
      <c r="P45" s="62">
        <v>0.93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3">
      <c r="A46" s="249"/>
      <c r="B46" s="249"/>
      <c r="C46" s="249"/>
      <c r="D46" s="249"/>
      <c r="E46" s="20" t="s">
        <v>15</v>
      </c>
      <c r="F46" s="59">
        <v>6.9444444444444441E-3</v>
      </c>
      <c r="G46" s="245"/>
      <c r="H46" s="6"/>
      <c r="I46" s="50" t="s">
        <v>15</v>
      </c>
      <c r="J46" s="62">
        <v>0.95</v>
      </c>
      <c r="K46" s="50" t="s">
        <v>15</v>
      </c>
      <c r="L46" s="62">
        <v>0.91</v>
      </c>
      <c r="M46" s="51" t="s">
        <v>15</v>
      </c>
      <c r="N46" s="62">
        <v>0.96</v>
      </c>
      <c r="O46" s="51" t="s">
        <v>15</v>
      </c>
      <c r="P46" s="62">
        <v>0.94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3">
      <c r="A47" s="249"/>
      <c r="B47" s="249"/>
      <c r="C47" s="249"/>
      <c r="D47" s="249"/>
      <c r="E47" s="20" t="s">
        <v>15</v>
      </c>
      <c r="F47" s="59">
        <v>7.6388888888888886E-3</v>
      </c>
      <c r="G47" s="245"/>
      <c r="H47" s="6"/>
      <c r="I47" s="50" t="s">
        <v>15</v>
      </c>
      <c r="J47" s="62">
        <v>0.94</v>
      </c>
      <c r="K47" s="50" t="s">
        <v>15</v>
      </c>
      <c r="L47" s="62">
        <v>0.87</v>
      </c>
      <c r="M47" s="51" t="s">
        <v>15</v>
      </c>
      <c r="N47" s="62">
        <v>0.95</v>
      </c>
      <c r="O47" s="51" t="s">
        <v>15</v>
      </c>
      <c r="P47" s="62">
        <v>0.93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3">
      <c r="A48" s="249"/>
      <c r="B48" s="249"/>
      <c r="C48" s="249"/>
      <c r="D48" s="249"/>
      <c r="E48" s="20" t="s">
        <v>15</v>
      </c>
      <c r="F48" s="59">
        <v>8.3333333333333332E-3</v>
      </c>
      <c r="G48" s="245"/>
      <c r="H48" s="6"/>
      <c r="I48" s="50" t="s">
        <v>15</v>
      </c>
      <c r="J48" s="62">
        <v>0.93</v>
      </c>
      <c r="K48" s="50" t="s">
        <v>15</v>
      </c>
      <c r="L48" s="62">
        <v>0.91</v>
      </c>
      <c r="M48" s="51" t="s">
        <v>15</v>
      </c>
      <c r="N48" s="62">
        <v>0.97</v>
      </c>
      <c r="O48" s="51" t="s">
        <v>15</v>
      </c>
      <c r="P48" s="62">
        <v>0.93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3">
      <c r="A49" s="249"/>
      <c r="B49" s="249"/>
      <c r="C49" s="249"/>
      <c r="D49" s="249"/>
      <c r="E49" s="20" t="s">
        <v>15</v>
      </c>
      <c r="F49" s="59">
        <v>9.0277777777777769E-3</v>
      </c>
      <c r="G49" s="245"/>
      <c r="H49" s="6"/>
      <c r="I49" s="50" t="s">
        <v>15</v>
      </c>
      <c r="J49" s="62">
        <v>0.94</v>
      </c>
      <c r="K49" s="50" t="s">
        <v>15</v>
      </c>
      <c r="L49" s="62">
        <v>0.88</v>
      </c>
      <c r="M49" s="51" t="s">
        <v>15</v>
      </c>
      <c r="N49" s="62">
        <v>0.95</v>
      </c>
      <c r="O49" s="51" t="s">
        <v>15</v>
      </c>
      <c r="P49" s="62">
        <v>0.91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3">
      <c r="A50" s="249"/>
      <c r="B50" s="249"/>
      <c r="C50" s="249"/>
      <c r="D50" s="249"/>
      <c r="E50" s="20" t="s">
        <v>15</v>
      </c>
      <c r="F50" s="59">
        <v>9.7222222222222224E-3</v>
      </c>
      <c r="G50" s="245"/>
      <c r="H50" s="6"/>
      <c r="I50" s="50" t="s">
        <v>15</v>
      </c>
      <c r="J50" s="62">
        <v>0.92</v>
      </c>
      <c r="K50" s="50" t="s">
        <v>15</v>
      </c>
      <c r="L50" s="62">
        <v>0.83</v>
      </c>
      <c r="M50" s="51" t="s">
        <v>15</v>
      </c>
      <c r="N50" s="62">
        <v>0.95</v>
      </c>
      <c r="O50" s="51" t="s">
        <v>15</v>
      </c>
      <c r="P50" s="62">
        <v>0.97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3">
      <c r="A51" s="249"/>
      <c r="B51" s="249"/>
      <c r="C51" s="249"/>
      <c r="D51" s="249"/>
      <c r="E51" s="20" t="s">
        <v>15</v>
      </c>
      <c r="F51" s="59">
        <v>1.0416666666666666E-2</v>
      </c>
      <c r="G51" s="245"/>
      <c r="H51" s="6"/>
      <c r="I51" s="50" t="s">
        <v>15</v>
      </c>
      <c r="J51" s="62">
        <v>0.94</v>
      </c>
      <c r="K51" s="50" t="s">
        <v>15</v>
      </c>
      <c r="L51" s="62">
        <v>0.91</v>
      </c>
      <c r="M51" s="51" t="s">
        <v>15</v>
      </c>
      <c r="N51" s="62">
        <v>0.95</v>
      </c>
      <c r="O51" s="51" t="s">
        <v>15</v>
      </c>
      <c r="P51" s="62">
        <v>0.92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3">
      <c r="A52" s="249"/>
      <c r="B52" s="249"/>
      <c r="C52" s="249"/>
      <c r="D52" s="249"/>
      <c r="E52" s="20" t="s">
        <v>15</v>
      </c>
      <c r="F52" s="59">
        <v>1.1111111111111112E-2</v>
      </c>
      <c r="G52" s="245"/>
      <c r="H52" s="6"/>
      <c r="I52" s="50" t="s">
        <v>15</v>
      </c>
      <c r="J52" s="62">
        <v>0.95</v>
      </c>
      <c r="K52" s="50" t="s">
        <v>15</v>
      </c>
      <c r="L52" s="62">
        <v>0.92</v>
      </c>
      <c r="M52" s="51" t="s">
        <v>15</v>
      </c>
      <c r="N52" s="62">
        <v>0.96</v>
      </c>
      <c r="O52" s="51" t="s">
        <v>15</v>
      </c>
      <c r="P52" s="62">
        <v>0.93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3">
      <c r="A53" s="249"/>
      <c r="B53" s="249"/>
      <c r="C53" s="249"/>
      <c r="D53" s="249"/>
      <c r="E53" s="20" t="s">
        <v>15</v>
      </c>
      <c r="F53" s="59">
        <v>1.1805555555555555E-2</v>
      </c>
      <c r="G53" s="245"/>
      <c r="H53" s="6"/>
      <c r="I53" s="50" t="s">
        <v>15</v>
      </c>
      <c r="J53" s="62">
        <v>0.95</v>
      </c>
      <c r="K53" s="50" t="s">
        <v>15</v>
      </c>
      <c r="L53" s="62">
        <v>0.92</v>
      </c>
      <c r="M53" s="51" t="s">
        <v>15</v>
      </c>
      <c r="N53" s="62">
        <v>0.95</v>
      </c>
      <c r="O53" s="51" t="s">
        <v>15</v>
      </c>
      <c r="P53" s="62">
        <v>0.93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3">
      <c r="A54" s="249"/>
      <c r="B54" s="249"/>
      <c r="C54" s="249"/>
      <c r="D54" s="249"/>
      <c r="E54" s="20" t="s">
        <v>15</v>
      </c>
      <c r="F54" s="59">
        <v>1.2500000000000001E-2</v>
      </c>
      <c r="G54" s="245"/>
      <c r="H54" s="6"/>
      <c r="I54" s="50" t="s">
        <v>15</v>
      </c>
      <c r="J54" s="62">
        <v>0.95</v>
      </c>
      <c r="K54" s="50" t="s">
        <v>15</v>
      </c>
      <c r="L54" s="62">
        <v>0.92</v>
      </c>
      <c r="M54" s="51" t="s">
        <v>15</v>
      </c>
      <c r="N54" s="62">
        <v>0.96</v>
      </c>
      <c r="O54" s="51" t="s">
        <v>15</v>
      </c>
      <c r="P54" s="62">
        <v>0.92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3">
      <c r="A55" s="249"/>
      <c r="B55" s="249"/>
      <c r="C55" s="249"/>
      <c r="D55" s="249"/>
      <c r="E55" s="20" t="s">
        <v>15</v>
      </c>
      <c r="F55" s="59">
        <v>1.3194444444444444E-2</v>
      </c>
      <c r="G55" s="245"/>
      <c r="H55" s="6"/>
      <c r="I55" s="50" t="s">
        <v>15</v>
      </c>
      <c r="J55" s="62">
        <v>0.84</v>
      </c>
      <c r="K55" s="50" t="s">
        <v>15</v>
      </c>
      <c r="L55" s="62">
        <v>0.85</v>
      </c>
      <c r="M55" s="51" t="s">
        <v>15</v>
      </c>
      <c r="N55" s="62">
        <v>0.93</v>
      </c>
      <c r="O55" s="51" t="s">
        <v>15</v>
      </c>
      <c r="P55" s="62">
        <v>0.75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3">
      <c r="A56" s="249"/>
      <c r="B56" s="249"/>
      <c r="C56" s="249"/>
      <c r="D56" s="249"/>
      <c r="E56" s="20" t="s">
        <v>15</v>
      </c>
      <c r="F56" s="59">
        <v>1.3888888888888888E-2</v>
      </c>
      <c r="G56" s="245"/>
      <c r="H56" s="6"/>
      <c r="I56" s="50" t="s">
        <v>15</v>
      </c>
      <c r="J56" s="62">
        <v>0.95</v>
      </c>
      <c r="K56" s="50" t="s">
        <v>15</v>
      </c>
      <c r="L56" s="62">
        <v>0.91</v>
      </c>
      <c r="M56" s="51" t="s">
        <v>15</v>
      </c>
      <c r="N56" s="62">
        <v>0.97</v>
      </c>
      <c r="O56" s="51" t="s">
        <v>15</v>
      </c>
      <c r="P56" s="62">
        <v>0.94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3">
      <c r="A57" s="249"/>
      <c r="B57" s="249"/>
      <c r="C57" s="249"/>
      <c r="D57" s="249"/>
      <c r="E57" s="20" t="s">
        <v>15</v>
      </c>
      <c r="F57" s="59">
        <v>1.4583333333333334E-2</v>
      </c>
      <c r="G57" s="245"/>
      <c r="H57" s="6"/>
      <c r="I57" s="50" t="s">
        <v>15</v>
      </c>
      <c r="J57" s="62">
        <v>0.95</v>
      </c>
      <c r="K57" s="50" t="s">
        <v>15</v>
      </c>
      <c r="L57" s="62">
        <v>0.93</v>
      </c>
      <c r="M57" s="51" t="s">
        <v>15</v>
      </c>
      <c r="N57" s="62">
        <v>0.95</v>
      </c>
      <c r="O57" s="51" t="s">
        <v>15</v>
      </c>
      <c r="P57" s="62">
        <v>0.94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3">
      <c r="A58" s="249"/>
      <c r="B58" s="249"/>
      <c r="C58" s="249"/>
      <c r="D58" s="249"/>
      <c r="E58" s="20" t="s">
        <v>15</v>
      </c>
      <c r="F58" s="59">
        <v>1.5277777777777777E-2</v>
      </c>
      <c r="G58" s="245"/>
      <c r="H58" s="6"/>
      <c r="I58" s="50" t="s">
        <v>15</v>
      </c>
      <c r="J58" s="62">
        <v>0.94</v>
      </c>
      <c r="K58" s="50" t="s">
        <v>15</v>
      </c>
      <c r="L58" s="62">
        <v>0.92</v>
      </c>
      <c r="M58" s="51" t="s">
        <v>15</v>
      </c>
      <c r="N58" s="62">
        <v>0.96</v>
      </c>
      <c r="O58" s="51" t="s">
        <v>15</v>
      </c>
      <c r="P58" s="62">
        <v>0.93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3">
      <c r="A59" s="249"/>
      <c r="B59" s="249"/>
      <c r="C59" s="249"/>
      <c r="D59" s="249"/>
      <c r="E59" s="20" t="s">
        <v>15</v>
      </c>
      <c r="F59" s="59">
        <v>1.5972222222222221E-2</v>
      </c>
      <c r="G59" s="245"/>
      <c r="H59" s="6"/>
      <c r="I59" s="50" t="s">
        <v>15</v>
      </c>
      <c r="J59" s="62">
        <v>0.95</v>
      </c>
      <c r="K59" s="50" t="s">
        <v>15</v>
      </c>
      <c r="L59" s="62">
        <v>0.93</v>
      </c>
      <c r="M59" s="51" t="s">
        <v>15</v>
      </c>
      <c r="N59" s="62">
        <v>0.97</v>
      </c>
      <c r="O59" s="51" t="s">
        <v>15</v>
      </c>
      <c r="P59" s="62">
        <v>0.94</v>
      </c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3">
      <c r="A60" s="249"/>
      <c r="B60" s="249"/>
      <c r="C60" s="249"/>
      <c r="D60" s="249"/>
      <c r="E60" s="20" t="s">
        <v>15</v>
      </c>
      <c r="F60" s="59">
        <v>1.6666666666666666E-2</v>
      </c>
      <c r="G60" s="245"/>
      <c r="H60" s="6"/>
      <c r="I60" s="50" t="s">
        <v>15</v>
      </c>
      <c r="J60" s="62">
        <v>0.95</v>
      </c>
      <c r="K60" s="50" t="s">
        <v>15</v>
      </c>
      <c r="L60" s="62">
        <v>0.92</v>
      </c>
      <c r="M60" s="51" t="s">
        <v>15</v>
      </c>
      <c r="N60" s="62">
        <v>0.97</v>
      </c>
      <c r="O60" s="51" t="s">
        <v>15</v>
      </c>
      <c r="P60" s="62">
        <v>0.93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3">
      <c r="A61" s="249"/>
      <c r="B61" s="249"/>
      <c r="C61" s="249"/>
      <c r="D61" s="249"/>
      <c r="E61" s="20" t="s">
        <v>15</v>
      </c>
      <c r="F61" s="59">
        <v>1.7361111111111112E-2</v>
      </c>
      <c r="G61" s="245"/>
      <c r="H61" s="6"/>
      <c r="I61" s="60" t="s">
        <v>13</v>
      </c>
      <c r="J61" s="61">
        <v>0</v>
      </c>
      <c r="K61" s="50" t="s">
        <v>15</v>
      </c>
      <c r="L61" s="62">
        <v>0.74</v>
      </c>
      <c r="M61" s="51" t="s">
        <v>15</v>
      </c>
      <c r="N61" s="62">
        <v>0.83</v>
      </c>
      <c r="O61" s="53" t="s">
        <v>13</v>
      </c>
      <c r="P61" s="61">
        <v>0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3">
      <c r="A62" s="249"/>
      <c r="B62" s="249"/>
      <c r="C62" s="249"/>
      <c r="D62" s="249"/>
      <c r="E62" s="20" t="s">
        <v>15</v>
      </c>
      <c r="F62" s="59">
        <v>1.8055555555555554E-2</v>
      </c>
      <c r="G62" s="245"/>
      <c r="H62" s="6"/>
      <c r="I62" s="50" t="s">
        <v>15</v>
      </c>
      <c r="J62" s="62">
        <v>0.54</v>
      </c>
      <c r="K62" s="50" t="s">
        <v>15</v>
      </c>
      <c r="L62" s="62">
        <v>0.88</v>
      </c>
      <c r="M62" s="51" t="s">
        <v>15</v>
      </c>
      <c r="N62" s="62">
        <v>0.92</v>
      </c>
      <c r="O62" s="51" t="s">
        <v>15</v>
      </c>
      <c r="P62" s="62">
        <v>0.8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3">
      <c r="A63" s="249"/>
      <c r="B63" s="249"/>
      <c r="C63" s="249"/>
      <c r="D63" s="249"/>
      <c r="E63" s="20" t="s">
        <v>15</v>
      </c>
      <c r="F63" s="59">
        <v>1.8749999999999999E-2</v>
      </c>
      <c r="G63" s="245"/>
      <c r="H63" s="6"/>
      <c r="I63" s="50" t="s">
        <v>15</v>
      </c>
      <c r="J63" s="62">
        <v>0.96</v>
      </c>
      <c r="K63" s="50" t="s">
        <v>15</v>
      </c>
      <c r="L63" s="62">
        <v>0.92</v>
      </c>
      <c r="M63" s="51" t="s">
        <v>15</v>
      </c>
      <c r="N63" s="62">
        <v>0.96</v>
      </c>
      <c r="O63" s="51" t="s">
        <v>15</v>
      </c>
      <c r="P63" s="62">
        <v>0.93</v>
      </c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3">
      <c r="A64" s="249"/>
      <c r="B64" s="249"/>
      <c r="C64" s="249"/>
      <c r="D64" s="249"/>
      <c r="E64" s="20" t="s">
        <v>15</v>
      </c>
      <c r="F64" s="59">
        <v>1.9444444444444445E-2</v>
      </c>
      <c r="G64" s="245"/>
      <c r="H64" s="6"/>
      <c r="I64" s="50" t="s">
        <v>15</v>
      </c>
      <c r="J64" s="62">
        <v>0.95</v>
      </c>
      <c r="K64" s="50" t="s">
        <v>15</v>
      </c>
      <c r="L64" s="62">
        <v>0.93</v>
      </c>
      <c r="M64" s="51" t="s">
        <v>15</v>
      </c>
      <c r="N64" s="62">
        <v>0.96</v>
      </c>
      <c r="O64" s="51" t="s">
        <v>15</v>
      </c>
      <c r="P64" s="62">
        <v>0.93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3">
      <c r="A65" s="249"/>
      <c r="B65" s="249"/>
      <c r="C65" s="249"/>
      <c r="D65" s="249"/>
      <c r="E65" s="20" t="s">
        <v>15</v>
      </c>
      <c r="F65" s="59">
        <v>2.013888888888889E-2</v>
      </c>
      <c r="G65" s="245"/>
      <c r="H65" s="6"/>
      <c r="I65" s="50" t="s">
        <v>15</v>
      </c>
      <c r="J65" s="62">
        <v>0.95</v>
      </c>
      <c r="K65" s="50" t="s">
        <v>15</v>
      </c>
      <c r="L65" s="62">
        <v>0.92</v>
      </c>
      <c r="M65" s="51" t="s">
        <v>15</v>
      </c>
      <c r="N65" s="62">
        <v>0.95</v>
      </c>
      <c r="O65" s="51" t="s">
        <v>15</v>
      </c>
      <c r="P65" s="62">
        <v>0.93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3">
      <c r="A66" s="249"/>
      <c r="B66" s="249"/>
      <c r="C66" s="249"/>
      <c r="D66" s="249"/>
      <c r="E66" s="20" t="s">
        <v>15</v>
      </c>
      <c r="F66" s="59">
        <v>2.0833333333333332E-2</v>
      </c>
      <c r="G66" s="245"/>
      <c r="H66" s="6"/>
      <c r="I66" s="50" t="s">
        <v>15</v>
      </c>
      <c r="J66" s="62">
        <v>0.95</v>
      </c>
      <c r="K66" s="50" t="s">
        <v>15</v>
      </c>
      <c r="L66" s="62">
        <v>0.92</v>
      </c>
      <c r="M66" s="51" t="s">
        <v>15</v>
      </c>
      <c r="N66" s="62">
        <v>0.96</v>
      </c>
      <c r="O66" s="51" t="s">
        <v>15</v>
      </c>
      <c r="P66" s="62">
        <v>0.92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3">
      <c r="A67" s="249"/>
      <c r="B67" s="249"/>
      <c r="C67" s="249"/>
      <c r="D67" s="249"/>
      <c r="E67" s="20" t="s">
        <v>15</v>
      </c>
      <c r="F67" s="59">
        <v>2.1527777777777778E-2</v>
      </c>
      <c r="G67" s="245"/>
      <c r="H67" s="6"/>
      <c r="I67" s="50" t="s">
        <v>15</v>
      </c>
      <c r="J67" s="62">
        <v>0.95</v>
      </c>
      <c r="K67" s="50" t="s">
        <v>15</v>
      </c>
      <c r="L67" s="62">
        <v>0.93</v>
      </c>
      <c r="M67" s="51" t="s">
        <v>15</v>
      </c>
      <c r="N67" s="62">
        <v>0.95</v>
      </c>
      <c r="O67" s="51" t="s">
        <v>15</v>
      </c>
      <c r="P67" s="62">
        <v>0.94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3">
      <c r="A68" s="249"/>
      <c r="B68" s="249"/>
      <c r="C68" s="249"/>
      <c r="D68" s="249"/>
      <c r="E68" s="20" t="s">
        <v>15</v>
      </c>
      <c r="F68" s="59">
        <v>2.2222222222222223E-2</v>
      </c>
      <c r="G68" s="245"/>
      <c r="H68" s="6"/>
      <c r="I68" s="50" t="s">
        <v>15</v>
      </c>
      <c r="J68" s="62">
        <v>0.91</v>
      </c>
      <c r="K68" s="50" t="s">
        <v>15</v>
      </c>
      <c r="L68" s="62">
        <v>0.88</v>
      </c>
      <c r="M68" s="51" t="s">
        <v>15</v>
      </c>
      <c r="N68" s="62">
        <v>0.87</v>
      </c>
      <c r="O68" s="51" t="s">
        <v>15</v>
      </c>
      <c r="P68" s="62">
        <v>0.91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3">
      <c r="A69" s="249"/>
      <c r="B69" s="249"/>
      <c r="C69" s="249"/>
      <c r="D69" s="249"/>
      <c r="E69" s="20" t="s">
        <v>15</v>
      </c>
      <c r="F69" s="59">
        <v>2.2916666666666665E-2</v>
      </c>
      <c r="G69" s="245"/>
      <c r="H69" s="6"/>
      <c r="I69" s="50" t="s">
        <v>15</v>
      </c>
      <c r="J69" s="62">
        <v>0.95</v>
      </c>
      <c r="K69" s="50" t="s">
        <v>15</v>
      </c>
      <c r="L69" s="62">
        <v>0.92</v>
      </c>
      <c r="M69" s="51" t="s">
        <v>15</v>
      </c>
      <c r="N69" s="62">
        <v>0.96</v>
      </c>
      <c r="O69" s="51" t="s">
        <v>15</v>
      </c>
      <c r="P69" s="62">
        <v>0.94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3">
      <c r="A70" s="249"/>
      <c r="B70" s="249"/>
      <c r="C70" s="249"/>
      <c r="D70" s="249"/>
      <c r="E70" s="20" t="s">
        <v>15</v>
      </c>
      <c r="F70" s="59">
        <v>2.361111111111111E-2</v>
      </c>
      <c r="G70" s="245"/>
      <c r="H70" s="6"/>
      <c r="I70" s="50" t="s">
        <v>15</v>
      </c>
      <c r="J70" s="62">
        <v>0.94</v>
      </c>
      <c r="K70" s="50" t="s">
        <v>15</v>
      </c>
      <c r="L70" s="62">
        <v>0.89</v>
      </c>
      <c r="M70" s="51" t="s">
        <v>15</v>
      </c>
      <c r="N70" s="62">
        <v>0.95</v>
      </c>
      <c r="O70" s="51" t="s">
        <v>15</v>
      </c>
      <c r="P70" s="62">
        <v>0.93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3">
      <c r="A71" s="249"/>
      <c r="B71" s="249"/>
      <c r="C71" s="249"/>
      <c r="D71" s="249"/>
      <c r="E71" s="20" t="s">
        <v>15</v>
      </c>
      <c r="F71" s="59">
        <v>2.4305555555555556E-2</v>
      </c>
      <c r="G71" s="245"/>
      <c r="H71" s="6"/>
      <c r="I71" s="50" t="s">
        <v>15</v>
      </c>
      <c r="J71" s="62">
        <v>0.94</v>
      </c>
      <c r="K71" s="50" t="s">
        <v>15</v>
      </c>
      <c r="L71" s="62">
        <v>0.92</v>
      </c>
      <c r="M71" s="51" t="s">
        <v>15</v>
      </c>
      <c r="N71" s="62">
        <v>0.96</v>
      </c>
      <c r="O71" s="51" t="s">
        <v>15</v>
      </c>
      <c r="P71" s="62">
        <v>0.95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3">
      <c r="A72" s="249"/>
      <c r="B72" s="249"/>
      <c r="C72" s="249"/>
      <c r="D72" s="249"/>
      <c r="E72" s="20" t="s">
        <v>15</v>
      </c>
      <c r="F72" s="59">
        <v>2.5000000000000001E-2</v>
      </c>
      <c r="G72" s="245"/>
      <c r="H72" s="6"/>
      <c r="I72" s="50" t="s">
        <v>15</v>
      </c>
      <c r="J72" s="62">
        <v>0.95</v>
      </c>
      <c r="K72" s="50" t="s">
        <v>15</v>
      </c>
      <c r="L72" s="62">
        <v>0.92</v>
      </c>
      <c r="M72" s="51" t="s">
        <v>15</v>
      </c>
      <c r="N72" s="62">
        <v>0.95</v>
      </c>
      <c r="O72" s="51" t="s">
        <v>15</v>
      </c>
      <c r="P72" s="62">
        <v>0.93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4">
      <c r="A73" s="249"/>
      <c r="B73" s="249"/>
      <c r="C73" s="249"/>
      <c r="D73" s="249"/>
      <c r="E73" s="20" t="s">
        <v>15</v>
      </c>
      <c r="F73" s="59">
        <v>2.5694444444444443E-2</v>
      </c>
      <c r="G73" s="245"/>
      <c r="H73" s="6"/>
      <c r="I73" s="60" t="s">
        <v>13</v>
      </c>
      <c r="J73" s="61">
        <v>0</v>
      </c>
      <c r="K73" s="60" t="s">
        <v>13</v>
      </c>
      <c r="L73" s="63">
        <v>0</v>
      </c>
      <c r="M73" s="51" t="s">
        <v>15</v>
      </c>
      <c r="N73" s="62">
        <v>0.6</v>
      </c>
      <c r="O73" s="53" t="s">
        <v>13</v>
      </c>
      <c r="P73" s="63">
        <v>0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3">
      <c r="A74" s="249"/>
      <c r="B74" s="249"/>
      <c r="C74" s="249"/>
      <c r="D74" s="249"/>
      <c r="E74" s="20" t="s">
        <v>15</v>
      </c>
      <c r="F74" s="59">
        <v>2.6388888888888889E-2</v>
      </c>
      <c r="G74" s="245"/>
      <c r="H74" s="6"/>
      <c r="I74" s="50" t="s">
        <v>15</v>
      </c>
      <c r="J74" s="62">
        <v>0.95</v>
      </c>
      <c r="K74" s="50" t="s">
        <v>15</v>
      </c>
      <c r="L74" s="62">
        <v>0.92</v>
      </c>
      <c r="M74" s="51" t="s">
        <v>15</v>
      </c>
      <c r="N74" s="62">
        <v>0.96</v>
      </c>
      <c r="O74" s="51" t="s">
        <v>15</v>
      </c>
      <c r="P74" s="62">
        <v>0.94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3">
      <c r="A75" s="249"/>
      <c r="B75" s="249"/>
      <c r="C75" s="249"/>
      <c r="D75" s="249"/>
      <c r="E75" s="20" t="s">
        <v>15</v>
      </c>
      <c r="F75" s="59">
        <v>2.7083333333333334E-2</v>
      </c>
      <c r="G75" s="245"/>
      <c r="H75" s="6"/>
      <c r="I75" s="50" t="s">
        <v>15</v>
      </c>
      <c r="J75" s="62">
        <v>0.94</v>
      </c>
      <c r="K75" s="50" t="s">
        <v>15</v>
      </c>
      <c r="L75" s="62">
        <v>0.89</v>
      </c>
      <c r="M75" s="51" t="s">
        <v>15</v>
      </c>
      <c r="N75" s="62">
        <v>0.94</v>
      </c>
      <c r="O75" s="51" t="s">
        <v>15</v>
      </c>
      <c r="P75" s="62">
        <v>0.44</v>
      </c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3">
      <c r="A76" s="249"/>
      <c r="B76" s="249"/>
      <c r="C76" s="249"/>
      <c r="D76" s="249"/>
      <c r="E76" s="20" t="s">
        <v>15</v>
      </c>
      <c r="F76" s="59">
        <v>2.7777777777777776E-2</v>
      </c>
      <c r="G76" s="245"/>
      <c r="H76" s="6"/>
      <c r="I76" s="50" t="s">
        <v>15</v>
      </c>
      <c r="J76" s="62">
        <v>0.89</v>
      </c>
      <c r="K76" s="50" t="s">
        <v>15</v>
      </c>
      <c r="L76" s="62">
        <v>0.86</v>
      </c>
      <c r="M76" s="51" t="s">
        <v>15</v>
      </c>
      <c r="N76" s="62">
        <v>0.83</v>
      </c>
      <c r="O76" s="51" t="s">
        <v>15</v>
      </c>
      <c r="P76" s="62">
        <v>0.85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3">
      <c r="A77" s="249"/>
      <c r="B77" s="249"/>
      <c r="C77" s="249"/>
      <c r="D77" s="249"/>
      <c r="E77" s="20" t="s">
        <v>15</v>
      </c>
      <c r="F77" s="59">
        <v>2.8472222222222222E-2</v>
      </c>
      <c r="G77" s="245"/>
      <c r="H77" s="6"/>
      <c r="I77" s="50" t="s">
        <v>15</v>
      </c>
      <c r="J77" s="62">
        <v>0.95</v>
      </c>
      <c r="K77" s="50" t="s">
        <v>15</v>
      </c>
      <c r="L77" s="62">
        <v>0.92</v>
      </c>
      <c r="M77" s="51" t="s">
        <v>15</v>
      </c>
      <c r="N77" s="62">
        <v>0.96</v>
      </c>
      <c r="O77" s="51" t="s">
        <v>15</v>
      </c>
      <c r="P77" s="62">
        <v>0.93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3">
      <c r="A78" s="249"/>
      <c r="B78" s="249"/>
      <c r="C78" s="249"/>
      <c r="D78" s="249"/>
      <c r="E78" s="20" t="s">
        <v>15</v>
      </c>
      <c r="F78" s="59">
        <v>2.9166666666666667E-2</v>
      </c>
      <c r="G78" s="245"/>
      <c r="H78" s="6"/>
      <c r="I78" s="50" t="s">
        <v>15</v>
      </c>
      <c r="J78" s="62">
        <v>0.95</v>
      </c>
      <c r="K78" s="50" t="s">
        <v>15</v>
      </c>
      <c r="L78" s="62">
        <v>0.91</v>
      </c>
      <c r="M78" s="51" t="s">
        <v>15</v>
      </c>
      <c r="N78" s="62">
        <v>0.95</v>
      </c>
      <c r="O78" s="51" t="s">
        <v>15</v>
      </c>
      <c r="P78" s="62">
        <v>0.93</v>
      </c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3">
      <c r="A79" s="249"/>
      <c r="B79" s="249"/>
      <c r="C79" s="249"/>
      <c r="D79" s="249"/>
      <c r="E79" s="20" t="s">
        <v>15</v>
      </c>
      <c r="F79" s="59">
        <v>2.9861111111111113E-2</v>
      </c>
      <c r="G79" s="245"/>
      <c r="H79" s="6"/>
      <c r="I79" s="50" t="s">
        <v>15</v>
      </c>
      <c r="J79" s="62">
        <v>0.95</v>
      </c>
      <c r="K79" s="50" t="s">
        <v>15</v>
      </c>
      <c r="L79" s="62">
        <v>0.92</v>
      </c>
      <c r="M79" s="51" t="s">
        <v>15</v>
      </c>
      <c r="N79" s="62">
        <v>0.95</v>
      </c>
      <c r="O79" s="51" t="s">
        <v>15</v>
      </c>
      <c r="P79" s="62">
        <v>0.94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3">
      <c r="A80" s="249"/>
      <c r="B80" s="249"/>
      <c r="C80" s="249"/>
      <c r="D80" s="249"/>
      <c r="E80" s="20" t="s">
        <v>15</v>
      </c>
      <c r="F80" s="59">
        <v>3.0555555555555555E-2</v>
      </c>
      <c r="G80" s="245"/>
      <c r="H80" s="6"/>
      <c r="I80" s="50" t="s">
        <v>15</v>
      </c>
      <c r="J80" s="62">
        <v>0.7</v>
      </c>
      <c r="K80" s="50" t="s">
        <v>15</v>
      </c>
      <c r="L80" s="62">
        <v>0.81</v>
      </c>
      <c r="M80" s="51" t="s">
        <v>15</v>
      </c>
      <c r="N80" s="62">
        <v>0.89</v>
      </c>
      <c r="O80" s="51" t="s">
        <v>15</v>
      </c>
      <c r="P80" s="62">
        <v>0.89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3">
      <c r="A81" s="249"/>
      <c r="B81" s="249"/>
      <c r="C81" s="249"/>
      <c r="D81" s="249"/>
      <c r="E81" s="20" t="s">
        <v>15</v>
      </c>
      <c r="F81" s="59">
        <v>3.125E-2</v>
      </c>
      <c r="G81" s="245"/>
      <c r="H81" s="6"/>
      <c r="I81" s="50" t="s">
        <v>15</v>
      </c>
      <c r="J81" s="62">
        <v>0.89</v>
      </c>
      <c r="K81" s="50" t="s">
        <v>15</v>
      </c>
      <c r="L81" s="62">
        <v>0.78</v>
      </c>
      <c r="M81" s="51" t="s">
        <v>15</v>
      </c>
      <c r="N81" s="62">
        <v>0.89</v>
      </c>
      <c r="O81" s="51" t="s">
        <v>15</v>
      </c>
      <c r="P81" s="62">
        <v>0.81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3">
      <c r="A82" s="249"/>
      <c r="B82" s="249"/>
      <c r="C82" s="249"/>
      <c r="D82" s="249"/>
      <c r="E82" s="20" t="s">
        <v>15</v>
      </c>
      <c r="F82" s="59">
        <v>3.1944444444444442E-2</v>
      </c>
      <c r="G82" s="245"/>
      <c r="H82" s="6"/>
      <c r="I82" s="60" t="s">
        <v>13</v>
      </c>
      <c r="J82" s="61">
        <v>0</v>
      </c>
      <c r="K82" s="50" t="s">
        <v>15</v>
      </c>
      <c r="L82" s="62">
        <v>0.49</v>
      </c>
      <c r="M82" s="51" t="s">
        <v>15</v>
      </c>
      <c r="N82" s="62">
        <v>0.81</v>
      </c>
      <c r="O82" s="53" t="s">
        <v>13</v>
      </c>
      <c r="P82" s="61">
        <v>0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3">
      <c r="A83" s="249"/>
      <c r="B83" s="249"/>
      <c r="C83" s="249"/>
      <c r="D83" s="249"/>
      <c r="E83" s="20" t="s">
        <v>15</v>
      </c>
      <c r="F83" s="59">
        <v>3.2638888888888891E-2</v>
      </c>
      <c r="G83" s="245"/>
      <c r="H83" s="6"/>
      <c r="I83" s="50" t="s">
        <v>15</v>
      </c>
      <c r="J83" s="62">
        <v>0.56999999999999995</v>
      </c>
      <c r="K83" s="50" t="s">
        <v>15</v>
      </c>
      <c r="L83" s="62">
        <v>0.77</v>
      </c>
      <c r="M83" s="51" t="s">
        <v>15</v>
      </c>
      <c r="N83" s="62">
        <v>0.81</v>
      </c>
      <c r="O83" s="51" t="s">
        <v>15</v>
      </c>
      <c r="P83" s="62">
        <v>0.31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3">
      <c r="A84" s="249"/>
      <c r="B84" s="249"/>
      <c r="C84" s="249"/>
      <c r="D84" s="249"/>
      <c r="E84" s="20" t="s">
        <v>15</v>
      </c>
      <c r="F84" s="59">
        <v>3.3333333333333333E-2</v>
      </c>
      <c r="G84" s="245"/>
      <c r="H84" s="6"/>
      <c r="I84" s="50" t="s">
        <v>15</v>
      </c>
      <c r="J84" s="62">
        <v>0.93</v>
      </c>
      <c r="K84" s="50" t="s">
        <v>15</v>
      </c>
      <c r="L84" s="62">
        <v>0.87</v>
      </c>
      <c r="M84" s="51" t="s">
        <v>15</v>
      </c>
      <c r="N84" s="62">
        <v>0.91</v>
      </c>
      <c r="O84" s="51" t="s">
        <v>15</v>
      </c>
      <c r="P84" s="62">
        <v>0.44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3">
      <c r="A85" s="249"/>
      <c r="B85" s="249"/>
      <c r="C85" s="249"/>
      <c r="D85" s="249"/>
      <c r="E85" s="20" t="s">
        <v>15</v>
      </c>
      <c r="F85" s="59">
        <v>3.4027777777777775E-2</v>
      </c>
      <c r="G85" s="245"/>
      <c r="H85" s="6"/>
      <c r="I85" s="50" t="s">
        <v>15</v>
      </c>
      <c r="J85" s="62">
        <v>0.94</v>
      </c>
      <c r="K85" s="50" t="s">
        <v>15</v>
      </c>
      <c r="L85" s="62">
        <v>0.9</v>
      </c>
      <c r="M85" s="51" t="s">
        <v>15</v>
      </c>
      <c r="N85" s="62">
        <v>0.96</v>
      </c>
      <c r="O85" s="51" t="s">
        <v>15</v>
      </c>
      <c r="P85" s="62">
        <v>0.94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3">
      <c r="A86" s="249"/>
      <c r="B86" s="249"/>
      <c r="C86" s="249"/>
      <c r="D86" s="249"/>
      <c r="E86" s="20" t="s">
        <v>15</v>
      </c>
      <c r="F86" s="59">
        <v>3.4722222222222224E-2</v>
      </c>
      <c r="G86" s="245"/>
      <c r="H86" s="6"/>
      <c r="I86" s="50" t="s">
        <v>15</v>
      </c>
      <c r="J86" s="62">
        <v>0.94</v>
      </c>
      <c r="K86" s="50" t="s">
        <v>15</v>
      </c>
      <c r="L86" s="62">
        <v>0.91</v>
      </c>
      <c r="M86" s="51" t="s">
        <v>15</v>
      </c>
      <c r="N86" s="62">
        <v>0.94</v>
      </c>
      <c r="O86" s="51" t="s">
        <v>15</v>
      </c>
      <c r="P86" s="62">
        <v>0.93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3">
      <c r="A87" s="249"/>
      <c r="B87" s="249"/>
      <c r="C87" s="249"/>
      <c r="D87" s="249"/>
      <c r="E87" s="20" t="s">
        <v>15</v>
      </c>
      <c r="F87" s="59">
        <v>3.5416666666666666E-2</v>
      </c>
      <c r="G87" s="245"/>
      <c r="H87" s="6"/>
      <c r="I87" s="50" t="s">
        <v>15</v>
      </c>
      <c r="J87" s="62">
        <v>0.93</v>
      </c>
      <c r="K87" s="50" t="s">
        <v>15</v>
      </c>
      <c r="L87" s="62">
        <v>0.85</v>
      </c>
      <c r="M87" s="51" t="s">
        <v>15</v>
      </c>
      <c r="N87" s="62">
        <v>0.92</v>
      </c>
      <c r="O87" s="51" t="s">
        <v>15</v>
      </c>
      <c r="P87" s="62">
        <v>0.9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3">
      <c r="A88" s="249"/>
      <c r="B88" s="249"/>
      <c r="C88" s="249"/>
      <c r="D88" s="249"/>
      <c r="E88" s="20" t="s">
        <v>15</v>
      </c>
      <c r="F88" s="59">
        <v>3.6111111111111108E-2</v>
      </c>
      <c r="G88" s="246"/>
      <c r="H88" s="6"/>
      <c r="I88" s="50" t="s">
        <v>15</v>
      </c>
      <c r="J88" s="62">
        <v>0.94</v>
      </c>
      <c r="K88" s="50" t="s">
        <v>15</v>
      </c>
      <c r="L88" s="62">
        <v>0.76</v>
      </c>
      <c r="M88" s="51" t="s">
        <v>15</v>
      </c>
      <c r="N88" s="62">
        <v>0.82</v>
      </c>
      <c r="O88" s="51" t="s">
        <v>15</v>
      </c>
      <c r="P88" s="62">
        <v>0.56000000000000005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3">
      <c r="A89" s="249"/>
      <c r="B89" s="249"/>
      <c r="C89" s="249"/>
      <c r="D89" s="249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3">
      <c r="A90" s="249"/>
      <c r="B90" s="249"/>
      <c r="C90" s="249"/>
      <c r="D90" s="249"/>
      <c r="E90" s="242" t="s">
        <v>16</v>
      </c>
      <c r="F90" s="243"/>
      <c r="G90" s="243"/>
      <c r="H90" s="244"/>
      <c r="I90" s="6"/>
      <c r="J90" s="65">
        <f>AVERAGE(J38:J41,J44:J60,J62:J72,J74:J81,J83:J88)</f>
        <v>0.91695652173913045</v>
      </c>
      <c r="K90" s="66"/>
      <c r="L90" s="65">
        <f>AVERAGE(L37:L72,L74:L88)</f>
        <v>0.86921568627451007</v>
      </c>
      <c r="M90" s="66"/>
      <c r="N90" s="65">
        <f>AVERAGE(N37:N88)</f>
        <v>0.91076923076923089</v>
      </c>
      <c r="O90" s="66"/>
      <c r="P90" s="65">
        <f>AVERAGE(P38:P42,P44:P60,P62:P72,P74:P81,P83:P88)</f>
        <v>0.87446808510638296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3">
      <c r="A91" s="249"/>
      <c r="B91" s="249"/>
      <c r="C91" s="249"/>
      <c r="D91" s="249"/>
      <c r="E91" s="242" t="s">
        <v>1</v>
      </c>
      <c r="F91" s="243"/>
      <c r="G91" s="243"/>
      <c r="H91" s="244"/>
      <c r="I91" s="6"/>
      <c r="J91" s="67">
        <f>COUNTIFS(J37:J88,"0" )+1</f>
        <v>7</v>
      </c>
      <c r="K91" s="68"/>
      <c r="L91" s="67">
        <f>COUNTIFS(L36:L88,"0" )</f>
        <v>2</v>
      </c>
      <c r="M91" s="68"/>
      <c r="N91" s="67">
        <f>COUNTIFS(N36:N88,"0" )</f>
        <v>1</v>
      </c>
      <c r="O91" s="68"/>
      <c r="P91" s="67">
        <f>COUNTIFS(P36:P88,"0" )</f>
        <v>6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3">
      <c r="A92" s="249"/>
      <c r="B92" s="249"/>
      <c r="C92" s="249"/>
      <c r="D92" s="249"/>
      <c r="E92" s="242" t="s">
        <v>2</v>
      </c>
      <c r="F92" s="243"/>
      <c r="G92" s="243"/>
      <c r="H92" s="244"/>
      <c r="I92" s="6"/>
      <c r="J92" s="67">
        <f>COUNTIFS(J37:J88,"&gt;0" )</f>
        <v>46</v>
      </c>
      <c r="K92" s="68"/>
      <c r="L92" s="67">
        <f>COUNTIFS(L36:L88,"&gt;0" )</f>
        <v>51</v>
      </c>
      <c r="M92" s="68"/>
      <c r="N92" s="67">
        <f>COUNTIFS(N36:N88,"&gt;0" )</f>
        <v>52</v>
      </c>
      <c r="O92" s="68"/>
      <c r="P92" s="67">
        <f>COUNTIFS(P36:P88,"&gt;0" )</f>
        <v>47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</row>
    <row r="94" spans="1:28" ht="13">
      <c r="A94" s="294">
        <v>3</v>
      </c>
      <c r="B94" s="292" t="s">
        <v>0</v>
      </c>
      <c r="C94" s="292" t="s">
        <v>0</v>
      </c>
      <c r="D94" s="293" t="s">
        <v>5</v>
      </c>
      <c r="E94" s="69" t="s">
        <v>15</v>
      </c>
      <c r="F94" s="59">
        <v>0</v>
      </c>
      <c r="G94" s="267" t="s">
        <v>104</v>
      </c>
      <c r="H94" s="6"/>
      <c r="I94" s="6" t="s">
        <v>15</v>
      </c>
      <c r="J94" s="8">
        <v>0.92</v>
      </c>
      <c r="K94" s="6" t="s">
        <v>15</v>
      </c>
      <c r="L94" s="8">
        <v>0.75</v>
      </c>
      <c r="M94" s="6" t="s">
        <v>15</v>
      </c>
      <c r="N94" s="8">
        <v>0.88</v>
      </c>
      <c r="O94" s="6" t="s">
        <v>15</v>
      </c>
      <c r="P94" s="8">
        <v>0.87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3">
      <c r="A95" s="249"/>
      <c r="B95" s="249"/>
      <c r="C95" s="249"/>
      <c r="D95" s="249"/>
      <c r="E95" s="20" t="s">
        <v>15</v>
      </c>
      <c r="F95" s="59">
        <v>6.9444444444444447E-4</v>
      </c>
      <c r="G95" s="245"/>
      <c r="H95" s="6"/>
      <c r="I95" s="6" t="s">
        <v>15</v>
      </c>
      <c r="J95" s="8">
        <v>0.87</v>
      </c>
      <c r="K95" s="6" t="s">
        <v>15</v>
      </c>
      <c r="L95" s="8">
        <v>0.54</v>
      </c>
      <c r="M95" s="6" t="s">
        <v>15</v>
      </c>
      <c r="N95" s="8">
        <v>0.93</v>
      </c>
      <c r="O95" s="6" t="s">
        <v>15</v>
      </c>
      <c r="P95" s="8">
        <v>0.87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3">
      <c r="A96" s="249"/>
      <c r="B96" s="249"/>
      <c r="C96" s="249"/>
      <c r="D96" s="249"/>
      <c r="E96" s="20" t="s">
        <v>15</v>
      </c>
      <c r="F96" s="70">
        <v>1.3888888888888889E-3</v>
      </c>
      <c r="G96" s="245"/>
      <c r="H96" s="6"/>
      <c r="I96" s="6" t="s">
        <v>15</v>
      </c>
      <c r="J96" s="8">
        <v>0.94</v>
      </c>
      <c r="K96" s="6" t="s">
        <v>15</v>
      </c>
      <c r="L96" s="8">
        <v>0.84</v>
      </c>
      <c r="M96" s="6" t="s">
        <v>15</v>
      </c>
      <c r="N96" s="8">
        <v>0.93</v>
      </c>
      <c r="O96" s="71" t="s">
        <v>105</v>
      </c>
      <c r="P96" s="72" t="s">
        <v>106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3">
      <c r="A97" s="249"/>
      <c r="B97" s="249"/>
      <c r="C97" s="249"/>
      <c r="D97" s="249"/>
      <c r="E97" s="20" t="s">
        <v>15</v>
      </c>
      <c r="F97" s="59">
        <v>2.0833333333333333E-3</v>
      </c>
      <c r="G97" s="245"/>
      <c r="H97" s="6"/>
      <c r="I97" s="6" t="s">
        <v>15</v>
      </c>
      <c r="J97" s="8">
        <v>0.93</v>
      </c>
      <c r="K97" s="6" t="s">
        <v>15</v>
      </c>
      <c r="L97" s="8">
        <v>0.85</v>
      </c>
      <c r="M97" s="6" t="s">
        <v>15</v>
      </c>
      <c r="N97" s="8">
        <v>0.93</v>
      </c>
      <c r="O97" s="6" t="s">
        <v>15</v>
      </c>
      <c r="P97" s="8">
        <v>0.83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3">
      <c r="A98" s="249"/>
      <c r="B98" s="249"/>
      <c r="C98" s="249"/>
      <c r="D98" s="249"/>
      <c r="E98" s="20" t="s">
        <v>15</v>
      </c>
      <c r="F98" s="59">
        <v>2.7777777777777779E-3</v>
      </c>
      <c r="G98" s="245"/>
      <c r="H98" s="6"/>
      <c r="I98" s="6" t="s">
        <v>15</v>
      </c>
      <c r="J98" s="8">
        <v>0.95</v>
      </c>
      <c r="K98" s="6" t="s">
        <v>15</v>
      </c>
      <c r="L98" s="8">
        <v>0.9</v>
      </c>
      <c r="M98" s="6" t="s">
        <v>15</v>
      </c>
      <c r="N98" s="8">
        <v>0.95</v>
      </c>
      <c r="O98" s="6" t="s">
        <v>15</v>
      </c>
      <c r="P98" s="8">
        <v>0.93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3">
      <c r="A99" s="249"/>
      <c r="B99" s="249"/>
      <c r="C99" s="249"/>
      <c r="D99" s="249"/>
      <c r="E99" s="20" t="s">
        <v>15</v>
      </c>
      <c r="F99" s="59">
        <v>3.472222222222222E-3</v>
      </c>
      <c r="G99" s="245"/>
      <c r="H99" s="6"/>
      <c r="I99" s="6" t="s">
        <v>15</v>
      </c>
      <c r="J99" s="8">
        <v>0.95</v>
      </c>
      <c r="K99" s="6" t="s">
        <v>15</v>
      </c>
      <c r="L99" s="8">
        <v>0.9</v>
      </c>
      <c r="M99" s="6" t="s">
        <v>15</v>
      </c>
      <c r="N99" s="8">
        <v>0.96</v>
      </c>
      <c r="O99" s="6" t="s">
        <v>15</v>
      </c>
      <c r="P99" s="8">
        <v>0.93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3">
      <c r="A100" s="249"/>
      <c r="B100" s="249"/>
      <c r="C100" s="249"/>
      <c r="D100" s="249"/>
      <c r="E100" s="20" t="s">
        <v>15</v>
      </c>
      <c r="F100" s="59">
        <v>4.1666666666666666E-3</v>
      </c>
      <c r="G100" s="245"/>
      <c r="H100" s="6"/>
      <c r="I100" s="6" t="s">
        <v>15</v>
      </c>
      <c r="J100" s="8">
        <v>0.9</v>
      </c>
      <c r="K100" s="6" t="s">
        <v>15</v>
      </c>
      <c r="L100" s="8">
        <v>0.91</v>
      </c>
      <c r="M100" s="6" t="s">
        <v>15</v>
      </c>
      <c r="N100" s="8">
        <v>0.94</v>
      </c>
      <c r="O100" s="6" t="s">
        <v>15</v>
      </c>
      <c r="P100" s="8">
        <v>0.93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3">
      <c r="A101" s="249"/>
      <c r="B101" s="249"/>
      <c r="C101" s="249"/>
      <c r="D101" s="249"/>
      <c r="E101" s="69" t="s">
        <v>19</v>
      </c>
      <c r="F101" s="59">
        <v>4.8611111111111112E-3</v>
      </c>
      <c r="G101" s="245"/>
      <c r="H101" s="73" t="s">
        <v>44</v>
      </c>
      <c r="I101" s="6" t="s">
        <v>19</v>
      </c>
      <c r="J101" s="8">
        <v>0.67</v>
      </c>
      <c r="K101" s="6" t="s">
        <v>19</v>
      </c>
      <c r="L101" s="8">
        <v>0.84</v>
      </c>
      <c r="M101" s="6" t="s">
        <v>19</v>
      </c>
      <c r="N101" s="8">
        <v>0.93</v>
      </c>
      <c r="O101" s="6" t="s">
        <v>19</v>
      </c>
      <c r="P101" s="8">
        <v>0.64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3">
      <c r="A102" s="249"/>
      <c r="B102" s="249"/>
      <c r="C102" s="249"/>
      <c r="D102" s="249"/>
      <c r="E102" s="20" t="s">
        <v>15</v>
      </c>
      <c r="F102" s="59">
        <v>5.5555555555555558E-3</v>
      </c>
      <c r="G102" s="245"/>
      <c r="H102" s="6"/>
      <c r="I102" s="6" t="s">
        <v>15</v>
      </c>
      <c r="J102" s="8">
        <v>0.95</v>
      </c>
      <c r="K102" s="6" t="s">
        <v>15</v>
      </c>
      <c r="L102" s="8">
        <v>0.91</v>
      </c>
      <c r="M102" s="6" t="s">
        <v>15</v>
      </c>
      <c r="N102" s="8">
        <v>0.96</v>
      </c>
      <c r="O102" s="6" t="s">
        <v>15</v>
      </c>
      <c r="P102" s="8">
        <v>0.94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3">
      <c r="A103" s="249"/>
      <c r="B103" s="249"/>
      <c r="C103" s="249"/>
      <c r="D103" s="249"/>
      <c r="E103" s="20" t="s">
        <v>15</v>
      </c>
      <c r="F103" s="59">
        <v>6.2500000000000003E-3</v>
      </c>
      <c r="G103" s="245"/>
      <c r="H103" s="6"/>
      <c r="I103" s="6" t="s">
        <v>15</v>
      </c>
      <c r="J103" s="8">
        <v>0.94</v>
      </c>
      <c r="K103" s="6" t="s">
        <v>15</v>
      </c>
      <c r="L103" s="8">
        <v>0.91</v>
      </c>
      <c r="M103" s="6" t="s">
        <v>15</v>
      </c>
      <c r="N103" s="8">
        <v>0.96</v>
      </c>
      <c r="O103" s="6" t="s">
        <v>15</v>
      </c>
      <c r="P103" s="8">
        <v>0.93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3">
      <c r="A104" s="249"/>
      <c r="B104" s="249"/>
      <c r="C104" s="249"/>
      <c r="D104" s="249"/>
      <c r="E104" s="20" t="s">
        <v>15</v>
      </c>
      <c r="F104" s="59">
        <v>6.9444444444444441E-3</v>
      </c>
      <c r="G104" s="245"/>
      <c r="H104" s="73"/>
      <c r="I104" s="6" t="s">
        <v>15</v>
      </c>
      <c r="J104" s="8">
        <v>0.94</v>
      </c>
      <c r="K104" s="6" t="s">
        <v>15</v>
      </c>
      <c r="L104" s="8">
        <v>0.9</v>
      </c>
      <c r="M104" s="6" t="s">
        <v>15</v>
      </c>
      <c r="N104" s="8">
        <v>0.95</v>
      </c>
      <c r="O104" s="6" t="s">
        <v>15</v>
      </c>
      <c r="P104" s="8">
        <v>0.91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3">
      <c r="A105" s="249"/>
      <c r="B105" s="249"/>
      <c r="C105" s="249"/>
      <c r="D105" s="249"/>
      <c r="E105" s="20" t="s">
        <v>15</v>
      </c>
      <c r="F105" s="59">
        <v>7.6388888888888886E-3</v>
      </c>
      <c r="G105" s="245"/>
      <c r="H105" s="6"/>
      <c r="I105" s="6" t="s">
        <v>15</v>
      </c>
      <c r="J105" s="8">
        <v>0.95</v>
      </c>
      <c r="K105" s="6" t="s">
        <v>15</v>
      </c>
      <c r="L105" s="8">
        <v>0.85</v>
      </c>
      <c r="M105" s="6" t="s">
        <v>15</v>
      </c>
      <c r="N105" s="8">
        <v>0.94</v>
      </c>
      <c r="O105" s="6" t="s">
        <v>15</v>
      </c>
      <c r="P105" s="8">
        <v>0.89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3">
      <c r="A106" s="249"/>
      <c r="B106" s="249"/>
      <c r="C106" s="249"/>
      <c r="D106" s="249"/>
      <c r="E106" s="20" t="s">
        <v>15</v>
      </c>
      <c r="F106" s="59">
        <v>8.3333333333333332E-3</v>
      </c>
      <c r="G106" s="245"/>
      <c r="H106" s="6"/>
      <c r="I106" s="6" t="s">
        <v>15</v>
      </c>
      <c r="J106" s="8">
        <v>0.94</v>
      </c>
      <c r="K106" s="6" t="s">
        <v>15</v>
      </c>
      <c r="L106" s="8">
        <v>0.84</v>
      </c>
      <c r="M106" s="6" t="s">
        <v>15</v>
      </c>
      <c r="N106" s="8">
        <v>0.93</v>
      </c>
      <c r="O106" s="6" t="s">
        <v>15</v>
      </c>
      <c r="P106" s="8">
        <v>0.9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3">
      <c r="A107" s="249"/>
      <c r="B107" s="249"/>
      <c r="C107" s="249"/>
      <c r="D107" s="249"/>
      <c r="E107" s="20" t="s">
        <v>15</v>
      </c>
      <c r="F107" s="59">
        <v>9.0277777777777769E-3</v>
      </c>
      <c r="G107" s="245"/>
      <c r="H107" s="73"/>
      <c r="I107" s="6" t="s">
        <v>15</v>
      </c>
      <c r="J107" s="8">
        <v>0.94</v>
      </c>
      <c r="K107" s="6" t="s">
        <v>15</v>
      </c>
      <c r="L107" s="8">
        <v>0.89</v>
      </c>
      <c r="M107" s="6" t="s">
        <v>15</v>
      </c>
      <c r="N107" s="8">
        <v>0.95</v>
      </c>
      <c r="O107" s="6" t="s">
        <v>15</v>
      </c>
      <c r="P107" s="8">
        <v>0.92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3">
      <c r="A108" s="249"/>
      <c r="B108" s="249"/>
      <c r="C108" s="249"/>
      <c r="D108" s="249"/>
      <c r="E108" s="20" t="s">
        <v>15</v>
      </c>
      <c r="F108" s="59">
        <v>9.7222222222222224E-3</v>
      </c>
      <c r="G108" s="245"/>
      <c r="H108" s="6"/>
      <c r="I108" s="6" t="s">
        <v>15</v>
      </c>
      <c r="J108" s="8">
        <v>0.96</v>
      </c>
      <c r="K108" s="6" t="s">
        <v>15</v>
      </c>
      <c r="L108" s="8">
        <v>0.92</v>
      </c>
      <c r="M108" s="6" t="s">
        <v>15</v>
      </c>
      <c r="N108" s="8">
        <v>0.96</v>
      </c>
      <c r="O108" s="6" t="s">
        <v>15</v>
      </c>
      <c r="P108" s="8">
        <v>0.93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3">
      <c r="A109" s="249"/>
      <c r="B109" s="249"/>
      <c r="C109" s="249"/>
      <c r="D109" s="249"/>
      <c r="E109" s="20" t="s">
        <v>15</v>
      </c>
      <c r="F109" s="59">
        <v>1.0416666666666666E-2</v>
      </c>
      <c r="G109" s="245"/>
      <c r="H109" s="6"/>
      <c r="I109" s="6" t="s">
        <v>15</v>
      </c>
      <c r="J109" s="8">
        <v>0.97</v>
      </c>
      <c r="K109" s="6" t="s">
        <v>15</v>
      </c>
      <c r="L109" s="8">
        <v>0.93</v>
      </c>
      <c r="M109" s="6" t="s">
        <v>15</v>
      </c>
      <c r="N109" s="8">
        <v>0.97</v>
      </c>
      <c r="O109" s="6" t="s">
        <v>15</v>
      </c>
      <c r="P109" s="8">
        <v>0.93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3">
      <c r="A110" s="249"/>
      <c r="B110" s="249"/>
      <c r="C110" s="249"/>
      <c r="D110" s="249"/>
      <c r="E110" s="20" t="s">
        <v>15</v>
      </c>
      <c r="F110" s="59">
        <v>1.1111111111111112E-2</v>
      </c>
      <c r="G110" s="245"/>
      <c r="H110" s="6" t="s">
        <v>44</v>
      </c>
      <c r="I110" s="6" t="s">
        <v>15</v>
      </c>
      <c r="J110" s="8">
        <v>0.93</v>
      </c>
      <c r="K110" s="6" t="s">
        <v>15</v>
      </c>
      <c r="L110" s="8">
        <v>0.85</v>
      </c>
      <c r="M110" s="6" t="s">
        <v>15</v>
      </c>
      <c r="N110" s="8">
        <v>0.95</v>
      </c>
      <c r="O110" s="6" t="s">
        <v>15</v>
      </c>
      <c r="P110" s="8">
        <v>0.84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3">
      <c r="A111" s="249"/>
      <c r="B111" s="249"/>
      <c r="C111" s="249"/>
      <c r="D111" s="249"/>
      <c r="E111" s="20" t="s">
        <v>15</v>
      </c>
      <c r="F111" s="59">
        <v>1.1805555555555555E-2</v>
      </c>
      <c r="G111" s="245"/>
      <c r="H111" s="6"/>
      <c r="I111" s="6" t="s">
        <v>15</v>
      </c>
      <c r="J111" s="8">
        <v>0.95</v>
      </c>
      <c r="K111" s="6" t="s">
        <v>15</v>
      </c>
      <c r="L111" s="8">
        <v>0.92</v>
      </c>
      <c r="M111" s="6" t="s">
        <v>15</v>
      </c>
      <c r="N111" s="8">
        <v>0.96</v>
      </c>
      <c r="O111" s="6" t="s">
        <v>15</v>
      </c>
      <c r="P111" s="8">
        <v>0.93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3">
      <c r="A112" s="249"/>
      <c r="B112" s="249"/>
      <c r="C112" s="249"/>
      <c r="D112" s="249"/>
      <c r="E112" s="20" t="s">
        <v>15</v>
      </c>
      <c r="F112" s="59">
        <v>1.2500000000000001E-2</v>
      </c>
      <c r="G112" s="245"/>
      <c r="H112" s="6"/>
      <c r="I112" s="6" t="s">
        <v>15</v>
      </c>
      <c r="J112" s="8">
        <v>0.95</v>
      </c>
      <c r="K112" s="6" t="s">
        <v>15</v>
      </c>
      <c r="L112" s="8">
        <v>0.91</v>
      </c>
      <c r="M112" s="6" t="s">
        <v>15</v>
      </c>
      <c r="N112" s="8">
        <v>0.96</v>
      </c>
      <c r="O112" s="6" t="s">
        <v>15</v>
      </c>
      <c r="P112" s="8">
        <v>0.93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3">
      <c r="A113" s="249"/>
      <c r="B113" s="249"/>
      <c r="C113" s="249"/>
      <c r="D113" s="249"/>
      <c r="E113" s="20" t="s">
        <v>15</v>
      </c>
      <c r="F113" s="59">
        <v>1.3194444444444444E-2</v>
      </c>
      <c r="G113" s="245"/>
      <c r="H113" s="73"/>
      <c r="I113" s="6" t="s">
        <v>15</v>
      </c>
      <c r="J113" s="8">
        <v>0.95</v>
      </c>
      <c r="K113" s="6" t="s">
        <v>15</v>
      </c>
      <c r="L113" s="8">
        <v>0.9</v>
      </c>
      <c r="M113" s="6" t="s">
        <v>15</v>
      </c>
      <c r="N113" s="8">
        <v>0.96</v>
      </c>
      <c r="O113" s="6" t="s">
        <v>15</v>
      </c>
      <c r="P113" s="8">
        <v>0.92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3">
      <c r="A114" s="249"/>
      <c r="B114" s="249"/>
      <c r="C114" s="249"/>
      <c r="D114" s="249"/>
      <c r="E114" s="20" t="s">
        <v>15</v>
      </c>
      <c r="F114" s="59">
        <v>1.3888888888888888E-2</v>
      </c>
      <c r="G114" s="245"/>
      <c r="H114" s="6"/>
      <c r="I114" s="6" t="s">
        <v>15</v>
      </c>
      <c r="J114" s="8">
        <v>0.92</v>
      </c>
      <c r="K114" s="6" t="s">
        <v>15</v>
      </c>
      <c r="L114" s="8">
        <v>0.54</v>
      </c>
      <c r="M114" s="6" t="s">
        <v>15</v>
      </c>
      <c r="N114" s="8">
        <v>0.95</v>
      </c>
      <c r="O114" s="6" t="s">
        <v>15</v>
      </c>
      <c r="P114" s="8">
        <v>0.91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3">
      <c r="A115" s="249"/>
      <c r="B115" s="249"/>
      <c r="C115" s="249"/>
      <c r="D115" s="249"/>
      <c r="E115" s="20" t="s">
        <v>15</v>
      </c>
      <c r="F115" s="59">
        <v>1.4583333333333334E-2</v>
      </c>
      <c r="G115" s="245"/>
      <c r="H115" s="6"/>
      <c r="I115" s="6" t="s">
        <v>15</v>
      </c>
      <c r="J115" s="8">
        <v>0.94</v>
      </c>
      <c r="K115" s="6" t="s">
        <v>15</v>
      </c>
      <c r="L115" s="8">
        <v>0.88</v>
      </c>
      <c r="M115" s="6" t="s">
        <v>15</v>
      </c>
      <c r="N115" s="8">
        <v>0.93</v>
      </c>
      <c r="O115" s="6" t="s">
        <v>15</v>
      </c>
      <c r="P115" s="8">
        <v>0.9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3">
      <c r="A116" s="249"/>
      <c r="B116" s="249"/>
      <c r="C116" s="249"/>
      <c r="D116" s="249"/>
      <c r="E116" s="20" t="s">
        <v>15</v>
      </c>
      <c r="F116" s="59">
        <v>1.5277777777777777E-2</v>
      </c>
      <c r="G116" s="245"/>
      <c r="H116" s="6"/>
      <c r="I116" s="6" t="s">
        <v>15</v>
      </c>
      <c r="J116" s="8">
        <v>0.93</v>
      </c>
      <c r="K116" s="6" t="s">
        <v>15</v>
      </c>
      <c r="L116" s="8">
        <v>0.88</v>
      </c>
      <c r="M116" s="6" t="s">
        <v>15</v>
      </c>
      <c r="N116" s="8">
        <v>0.94</v>
      </c>
      <c r="O116" s="6" t="s">
        <v>15</v>
      </c>
      <c r="P116" s="8">
        <v>0.88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3">
      <c r="A117" s="249"/>
      <c r="B117" s="249"/>
      <c r="C117" s="249"/>
      <c r="D117" s="249"/>
      <c r="E117" s="20" t="s">
        <v>15</v>
      </c>
      <c r="F117" s="59">
        <v>1.5972222222222221E-2</v>
      </c>
      <c r="G117" s="245"/>
      <c r="H117" s="6"/>
      <c r="I117" s="6" t="s">
        <v>15</v>
      </c>
      <c r="J117" s="8">
        <v>0.95</v>
      </c>
      <c r="K117" s="6" t="s">
        <v>15</v>
      </c>
      <c r="L117" s="8">
        <v>0.91</v>
      </c>
      <c r="M117" s="6" t="s">
        <v>15</v>
      </c>
      <c r="N117" s="8">
        <v>0.95</v>
      </c>
      <c r="O117" s="6" t="s">
        <v>15</v>
      </c>
      <c r="P117" s="8">
        <v>0.93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3">
      <c r="A118" s="249"/>
      <c r="B118" s="249"/>
      <c r="C118" s="249"/>
      <c r="D118" s="249"/>
      <c r="E118" s="20" t="s">
        <v>15</v>
      </c>
      <c r="F118" s="59">
        <v>1.6666666666666666E-2</v>
      </c>
      <c r="G118" s="245"/>
      <c r="H118" s="6"/>
      <c r="I118" s="6" t="s">
        <v>15</v>
      </c>
      <c r="J118" s="8">
        <v>0.96</v>
      </c>
      <c r="K118" s="6" t="s">
        <v>15</v>
      </c>
      <c r="L118" s="8">
        <v>0.92</v>
      </c>
      <c r="M118" s="6" t="s">
        <v>15</v>
      </c>
      <c r="N118" s="8">
        <v>0.96</v>
      </c>
      <c r="O118" s="6" t="s">
        <v>15</v>
      </c>
      <c r="P118" s="8">
        <v>0.94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3">
      <c r="A119" s="249"/>
      <c r="B119" s="249"/>
      <c r="C119" s="249"/>
      <c r="D119" s="249"/>
      <c r="E119" s="20" t="s">
        <v>15</v>
      </c>
      <c r="F119" s="59">
        <v>1.7361111111111112E-2</v>
      </c>
      <c r="G119" s="245"/>
      <c r="H119" s="6"/>
      <c r="I119" s="6" t="s">
        <v>15</v>
      </c>
      <c r="J119" s="8">
        <v>0.96</v>
      </c>
      <c r="K119" s="6" t="s">
        <v>15</v>
      </c>
      <c r="L119" s="8">
        <v>0.93</v>
      </c>
      <c r="M119" s="6" t="s">
        <v>15</v>
      </c>
      <c r="N119" s="8">
        <v>0.96</v>
      </c>
      <c r="O119" s="6" t="s">
        <v>15</v>
      </c>
      <c r="P119" s="8">
        <v>0.93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3">
      <c r="A120" s="249"/>
      <c r="B120" s="249"/>
      <c r="C120" s="249"/>
      <c r="D120" s="249"/>
      <c r="E120" s="20" t="s">
        <v>19</v>
      </c>
      <c r="F120" s="70">
        <v>1.8055555555555554E-2</v>
      </c>
      <c r="G120" s="245"/>
      <c r="H120" s="73" t="s">
        <v>44</v>
      </c>
      <c r="I120" s="74" t="s">
        <v>107</v>
      </c>
      <c r="J120" s="75">
        <v>0.28000000000000003</v>
      </c>
      <c r="K120" s="74" t="s">
        <v>13</v>
      </c>
      <c r="L120" s="75">
        <v>0</v>
      </c>
      <c r="M120" s="71" t="s">
        <v>108</v>
      </c>
      <c r="N120" s="72" t="s">
        <v>109</v>
      </c>
      <c r="O120" s="74" t="s">
        <v>107</v>
      </c>
      <c r="P120" s="75">
        <v>0.76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3">
      <c r="A121" s="249"/>
      <c r="B121" s="249"/>
      <c r="C121" s="249"/>
      <c r="D121" s="249"/>
      <c r="E121" s="20" t="s">
        <v>15</v>
      </c>
      <c r="F121" s="59">
        <v>1.8749999999999999E-2</v>
      </c>
      <c r="G121" s="245"/>
      <c r="H121" s="6"/>
      <c r="I121" s="6" t="s">
        <v>15</v>
      </c>
      <c r="J121" s="8">
        <v>0.95</v>
      </c>
      <c r="K121" s="6" t="s">
        <v>15</v>
      </c>
      <c r="L121" s="8">
        <v>0.91</v>
      </c>
      <c r="M121" s="6" t="s">
        <v>15</v>
      </c>
      <c r="N121" s="8">
        <v>0.96</v>
      </c>
      <c r="O121" s="6" t="s">
        <v>15</v>
      </c>
      <c r="P121" s="8">
        <v>0.94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3">
      <c r="A122" s="249"/>
      <c r="B122" s="249"/>
      <c r="C122" s="249"/>
      <c r="D122" s="249"/>
      <c r="E122" s="20" t="s">
        <v>15</v>
      </c>
      <c r="F122" s="59">
        <v>1.9444444444444445E-2</v>
      </c>
      <c r="G122" s="245"/>
      <c r="H122" s="73" t="s">
        <v>44</v>
      </c>
      <c r="I122" s="6" t="s">
        <v>15</v>
      </c>
      <c r="J122" s="8">
        <v>0.91</v>
      </c>
      <c r="K122" s="6" t="s">
        <v>15</v>
      </c>
      <c r="L122" s="8">
        <v>0.84</v>
      </c>
      <c r="M122" s="6" t="s">
        <v>15</v>
      </c>
      <c r="N122" s="8">
        <v>0.94</v>
      </c>
      <c r="O122" s="6" t="s">
        <v>15</v>
      </c>
      <c r="P122" s="8">
        <v>0.89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3">
      <c r="A123" s="249"/>
      <c r="B123" s="249"/>
      <c r="C123" s="249"/>
      <c r="D123" s="249"/>
      <c r="E123" s="20" t="s">
        <v>15</v>
      </c>
      <c r="F123" s="59">
        <v>2.013888888888889E-2</v>
      </c>
      <c r="G123" s="245"/>
      <c r="H123" s="6" t="s">
        <v>80</v>
      </c>
      <c r="I123" s="6" t="s">
        <v>15</v>
      </c>
      <c r="J123" s="8">
        <v>0.95</v>
      </c>
      <c r="K123" s="6" t="s">
        <v>15</v>
      </c>
      <c r="L123" s="8">
        <v>0.91</v>
      </c>
      <c r="M123" s="6" t="s">
        <v>15</v>
      </c>
      <c r="N123" s="8">
        <v>0.96</v>
      </c>
      <c r="O123" s="6" t="s">
        <v>15</v>
      </c>
      <c r="P123" s="8">
        <v>0.93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3">
      <c r="A124" s="249"/>
      <c r="B124" s="249"/>
      <c r="C124" s="249"/>
      <c r="D124" s="249"/>
      <c r="E124" s="20" t="s">
        <v>15</v>
      </c>
      <c r="F124" s="59">
        <v>2.0833333333333332E-2</v>
      </c>
      <c r="G124" s="245"/>
      <c r="H124" s="6"/>
      <c r="I124" s="6" t="s">
        <v>15</v>
      </c>
      <c r="J124" s="8">
        <v>0.95</v>
      </c>
      <c r="K124" s="6" t="s">
        <v>15</v>
      </c>
      <c r="L124" s="8">
        <v>0.92</v>
      </c>
      <c r="M124" s="6" t="s">
        <v>15</v>
      </c>
      <c r="N124" s="8">
        <v>0.96</v>
      </c>
      <c r="O124" s="6" t="s">
        <v>15</v>
      </c>
      <c r="P124" s="8">
        <v>0.94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3">
      <c r="A125" s="249"/>
      <c r="B125" s="249"/>
      <c r="C125" s="249"/>
      <c r="D125" s="249"/>
      <c r="E125" s="20" t="s">
        <v>15</v>
      </c>
      <c r="F125" s="59">
        <v>2.1527777777777778E-2</v>
      </c>
      <c r="G125" s="245"/>
      <c r="H125" s="6"/>
      <c r="I125" s="6" t="s">
        <v>15</v>
      </c>
      <c r="J125" s="8">
        <v>0.95</v>
      </c>
      <c r="K125" s="6" t="s">
        <v>15</v>
      </c>
      <c r="L125" s="8">
        <v>0.91</v>
      </c>
      <c r="M125" s="6" t="s">
        <v>15</v>
      </c>
      <c r="N125" s="8">
        <v>0.96</v>
      </c>
      <c r="O125" s="6" t="s">
        <v>15</v>
      </c>
      <c r="P125" s="8">
        <v>0.93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3">
      <c r="A126" s="249"/>
      <c r="B126" s="249"/>
      <c r="C126" s="249"/>
      <c r="D126" s="249"/>
      <c r="E126" s="20" t="s">
        <v>15</v>
      </c>
      <c r="F126" s="59">
        <v>2.2222222222222223E-2</v>
      </c>
      <c r="G126" s="245"/>
      <c r="H126" s="6"/>
      <c r="I126" s="6" t="s">
        <v>15</v>
      </c>
      <c r="J126" s="8">
        <v>0.95</v>
      </c>
      <c r="K126" s="6" t="s">
        <v>15</v>
      </c>
      <c r="L126" s="8">
        <v>0.9</v>
      </c>
      <c r="M126" s="6" t="s">
        <v>15</v>
      </c>
      <c r="N126" s="8">
        <v>0.94</v>
      </c>
      <c r="O126" s="6" t="s">
        <v>15</v>
      </c>
      <c r="P126" s="8">
        <v>0.93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3">
      <c r="A127" s="249"/>
      <c r="B127" s="249"/>
      <c r="C127" s="249"/>
      <c r="D127" s="249"/>
      <c r="E127" s="20" t="s">
        <v>15</v>
      </c>
      <c r="F127" s="59">
        <v>2.2916666666666665E-2</v>
      </c>
      <c r="G127" s="245"/>
      <c r="H127" s="6"/>
      <c r="I127" s="6" t="s">
        <v>15</v>
      </c>
      <c r="J127" s="8">
        <v>0.96</v>
      </c>
      <c r="K127" s="6" t="s">
        <v>15</v>
      </c>
      <c r="L127" s="8">
        <v>0.92</v>
      </c>
      <c r="M127" s="6" t="s">
        <v>15</v>
      </c>
      <c r="N127" s="8">
        <v>0.97</v>
      </c>
      <c r="O127" s="6" t="s">
        <v>15</v>
      </c>
      <c r="P127" s="8">
        <v>0.93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3">
      <c r="A128" s="249"/>
      <c r="B128" s="249"/>
      <c r="C128" s="249"/>
      <c r="D128" s="249"/>
      <c r="E128" s="20" t="s">
        <v>19</v>
      </c>
      <c r="F128" s="59">
        <v>2.361111111111111E-2</v>
      </c>
      <c r="G128" s="245"/>
      <c r="H128" s="73" t="s">
        <v>44</v>
      </c>
      <c r="I128" s="6" t="s">
        <v>19</v>
      </c>
      <c r="J128" s="8">
        <v>0.9</v>
      </c>
      <c r="K128" s="74" t="s">
        <v>13</v>
      </c>
      <c r="L128" s="75">
        <v>0</v>
      </c>
      <c r="M128" s="6" t="s">
        <v>19</v>
      </c>
      <c r="N128" s="8">
        <v>0.94</v>
      </c>
      <c r="O128" s="6" t="s">
        <v>19</v>
      </c>
      <c r="P128" s="8">
        <v>0.42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3">
      <c r="A129" s="249"/>
      <c r="B129" s="249"/>
      <c r="C129" s="249"/>
      <c r="D129" s="249"/>
      <c r="E129" s="20" t="s">
        <v>15</v>
      </c>
      <c r="F129" s="59">
        <v>2.4305555555555556E-2</v>
      </c>
      <c r="G129" s="246"/>
      <c r="H129" s="6"/>
      <c r="I129" s="6" t="s">
        <v>15</v>
      </c>
      <c r="J129" s="8">
        <v>0.95</v>
      </c>
      <c r="K129" s="6" t="s">
        <v>15</v>
      </c>
      <c r="L129" s="8">
        <v>0.91</v>
      </c>
      <c r="M129" s="6" t="s">
        <v>15</v>
      </c>
      <c r="N129" s="8">
        <v>0.96</v>
      </c>
      <c r="O129" s="6" t="s">
        <v>15</v>
      </c>
      <c r="P129" s="8">
        <v>0.94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3">
      <c r="A130" s="249"/>
      <c r="B130" s="249"/>
      <c r="C130" s="249"/>
      <c r="D130" s="249"/>
      <c r="E130" s="64"/>
      <c r="F130" s="54"/>
      <c r="G130" s="54"/>
      <c r="H130" s="64"/>
      <c r="I130" s="64"/>
      <c r="J130" s="54"/>
      <c r="K130" s="54"/>
      <c r="L130" s="64"/>
      <c r="M130" s="64"/>
      <c r="N130" s="64"/>
      <c r="O130" s="64"/>
      <c r="P130" s="64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3">
      <c r="A131" s="249"/>
      <c r="B131" s="249"/>
      <c r="C131" s="249"/>
      <c r="D131" s="249"/>
      <c r="E131" s="242" t="s">
        <v>16</v>
      </c>
      <c r="F131" s="243"/>
      <c r="G131" s="243"/>
      <c r="H131" s="244"/>
      <c r="I131" s="6"/>
      <c r="J131" s="65">
        <f>AVERAGEA(J94:J119,J121:J129)</f>
        <v>0.93228571428571416</v>
      </c>
      <c r="K131" s="6"/>
      <c r="L131" s="65">
        <f>AVERAGEA(L94:L119,L121:L127,L129)</f>
        <v>0.86882352941176466</v>
      </c>
      <c r="M131" s="6"/>
      <c r="N131" s="65">
        <f>AVERAGEA(N94:N119,N121:N129)</f>
        <v>0.94800000000000018</v>
      </c>
      <c r="O131" s="6"/>
      <c r="P131" s="65">
        <f>AVERAGEA(P94:P95,P97:P119,P121:P129)</f>
        <v>0.89147058823529424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3">
      <c r="A132" s="249"/>
      <c r="B132" s="249"/>
      <c r="C132" s="249"/>
      <c r="D132" s="249"/>
      <c r="E132" s="242" t="s">
        <v>1</v>
      </c>
      <c r="F132" s="243"/>
      <c r="G132" s="243"/>
      <c r="H132" s="244"/>
      <c r="I132" s="6"/>
      <c r="J132" s="76">
        <v>1</v>
      </c>
      <c r="K132" s="6"/>
      <c r="L132" s="8">
        <v>2</v>
      </c>
      <c r="M132" s="6"/>
      <c r="N132" s="8">
        <v>1</v>
      </c>
      <c r="O132" s="6"/>
      <c r="P132" s="8">
        <v>2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3">
      <c r="A133" s="249"/>
      <c r="B133" s="249"/>
      <c r="C133" s="249"/>
      <c r="D133" s="249"/>
      <c r="E133" s="242" t="s">
        <v>2</v>
      </c>
      <c r="F133" s="243"/>
      <c r="G133" s="243"/>
      <c r="H133" s="244"/>
      <c r="I133" s="6"/>
      <c r="J133" s="8">
        <v>36</v>
      </c>
      <c r="K133" s="6"/>
      <c r="L133" s="8">
        <v>34</v>
      </c>
      <c r="M133" s="6"/>
      <c r="N133" s="8">
        <v>35</v>
      </c>
      <c r="O133" s="6"/>
      <c r="P133" s="8">
        <v>34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3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</row>
    <row r="135" spans="1:28" ht="13">
      <c r="A135" s="294">
        <v>4</v>
      </c>
      <c r="B135" s="292" t="s">
        <v>0</v>
      </c>
      <c r="C135" s="295" t="s">
        <v>0</v>
      </c>
      <c r="D135" s="293" t="s">
        <v>4</v>
      </c>
      <c r="E135" s="6" t="s">
        <v>13</v>
      </c>
      <c r="F135" s="59">
        <v>0</v>
      </c>
      <c r="G135" s="296" t="s">
        <v>110</v>
      </c>
      <c r="H135" s="6"/>
      <c r="I135" s="79" t="s">
        <v>13</v>
      </c>
      <c r="J135" s="80">
        <v>0</v>
      </c>
      <c r="K135" s="79" t="s">
        <v>13</v>
      </c>
      <c r="L135" s="80">
        <v>0</v>
      </c>
      <c r="M135" s="79" t="s">
        <v>13</v>
      </c>
      <c r="N135" s="80">
        <v>0</v>
      </c>
      <c r="O135" s="79" t="s">
        <v>13</v>
      </c>
      <c r="P135" s="80">
        <v>0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3">
      <c r="A136" s="249"/>
      <c r="B136" s="249"/>
      <c r="C136" s="249"/>
      <c r="D136" s="249"/>
      <c r="E136" s="6" t="s">
        <v>15</v>
      </c>
      <c r="F136" s="59">
        <v>6.9444444444444447E-4</v>
      </c>
      <c r="G136" s="249"/>
      <c r="H136" s="6" t="s">
        <v>80</v>
      </c>
      <c r="I136" s="6" t="s">
        <v>15</v>
      </c>
      <c r="J136" s="8">
        <v>0.68</v>
      </c>
      <c r="K136" s="50" t="s">
        <v>15</v>
      </c>
      <c r="L136" s="62">
        <v>0.78</v>
      </c>
      <c r="M136" s="6" t="s">
        <v>15</v>
      </c>
      <c r="N136" s="8">
        <v>0.92</v>
      </c>
      <c r="O136" s="6" t="s">
        <v>15</v>
      </c>
      <c r="P136" s="8">
        <v>0.82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3">
      <c r="A137" s="249"/>
      <c r="B137" s="249"/>
      <c r="C137" s="249"/>
      <c r="D137" s="249"/>
      <c r="E137" s="6" t="s">
        <v>15</v>
      </c>
      <c r="F137" s="59">
        <v>1.3888888888888889E-3</v>
      </c>
      <c r="G137" s="249"/>
      <c r="H137" s="6"/>
      <c r="I137" s="6" t="s">
        <v>15</v>
      </c>
      <c r="J137" s="8">
        <v>0.94</v>
      </c>
      <c r="K137" s="50" t="s">
        <v>15</v>
      </c>
      <c r="L137" s="62">
        <v>0.85</v>
      </c>
      <c r="M137" s="6" t="s">
        <v>15</v>
      </c>
      <c r="N137" s="8">
        <v>0.93</v>
      </c>
      <c r="O137" s="6" t="s">
        <v>15</v>
      </c>
      <c r="P137" s="8">
        <v>0.91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3">
      <c r="A138" s="249"/>
      <c r="B138" s="249"/>
      <c r="C138" s="249"/>
      <c r="D138" s="249"/>
      <c r="E138" s="6" t="s">
        <v>15</v>
      </c>
      <c r="F138" s="59">
        <v>2.0833333333333333E-3</v>
      </c>
      <c r="G138" s="249"/>
      <c r="H138" s="6"/>
      <c r="I138" s="6" t="s">
        <v>15</v>
      </c>
      <c r="J138" s="8">
        <v>0.93</v>
      </c>
      <c r="K138" s="50" t="s">
        <v>15</v>
      </c>
      <c r="L138" s="62">
        <v>0.87</v>
      </c>
      <c r="M138" s="6" t="s">
        <v>15</v>
      </c>
      <c r="N138" s="8">
        <v>0.92</v>
      </c>
      <c r="O138" s="6" t="s">
        <v>15</v>
      </c>
      <c r="P138" s="8">
        <v>0.91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3">
      <c r="A139" s="249"/>
      <c r="B139" s="249"/>
      <c r="C139" s="249"/>
      <c r="D139" s="249"/>
      <c r="E139" s="6" t="s">
        <v>15</v>
      </c>
      <c r="F139" s="59">
        <v>2.7777777777777779E-3</v>
      </c>
      <c r="G139" s="249"/>
      <c r="H139" s="6"/>
      <c r="I139" s="6" t="s">
        <v>15</v>
      </c>
      <c r="J139" s="8">
        <v>0.95</v>
      </c>
      <c r="K139" s="50" t="s">
        <v>15</v>
      </c>
      <c r="L139" s="62">
        <v>0.9</v>
      </c>
      <c r="M139" s="6" t="s">
        <v>15</v>
      </c>
      <c r="N139" s="8">
        <v>0.94</v>
      </c>
      <c r="O139" s="6" t="s">
        <v>15</v>
      </c>
      <c r="P139" s="8">
        <v>0.93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3">
      <c r="A140" s="249"/>
      <c r="B140" s="249"/>
      <c r="C140" s="249"/>
      <c r="D140" s="249"/>
      <c r="E140" s="6" t="s">
        <v>15</v>
      </c>
      <c r="F140" s="59">
        <v>3.472222222222222E-3</v>
      </c>
      <c r="G140" s="249"/>
      <c r="H140" s="6"/>
      <c r="I140" s="6" t="s">
        <v>15</v>
      </c>
      <c r="J140" s="8">
        <v>0.94</v>
      </c>
      <c r="K140" s="50" t="s">
        <v>15</v>
      </c>
      <c r="L140" s="62">
        <v>0.88</v>
      </c>
      <c r="M140" s="6" t="s">
        <v>15</v>
      </c>
      <c r="N140" s="8">
        <v>0.95</v>
      </c>
      <c r="O140" s="6" t="s">
        <v>15</v>
      </c>
      <c r="P140" s="8">
        <v>0.91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3">
      <c r="A141" s="249"/>
      <c r="B141" s="249"/>
      <c r="C141" s="249"/>
      <c r="D141" s="249"/>
      <c r="E141" s="6" t="s">
        <v>15</v>
      </c>
      <c r="F141" s="59">
        <v>4.1666666666666666E-3</v>
      </c>
      <c r="G141" s="249"/>
      <c r="H141" s="6"/>
      <c r="J141" s="8">
        <v>0.92</v>
      </c>
      <c r="K141" s="50" t="s">
        <v>15</v>
      </c>
      <c r="L141" s="62">
        <v>0.87</v>
      </c>
      <c r="M141" s="6" t="s">
        <v>15</v>
      </c>
      <c r="N141" s="8">
        <v>0.93</v>
      </c>
      <c r="O141" s="6" t="s">
        <v>15</v>
      </c>
      <c r="P141" s="8">
        <v>0.88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3">
      <c r="A142" s="249"/>
      <c r="B142" s="249"/>
      <c r="C142" s="249"/>
      <c r="D142" s="249"/>
      <c r="E142" s="6" t="s">
        <v>15</v>
      </c>
      <c r="F142" s="59">
        <v>4.8611111111111112E-3</v>
      </c>
      <c r="G142" s="249"/>
      <c r="H142" s="6"/>
      <c r="I142" s="6" t="s">
        <v>15</v>
      </c>
      <c r="J142" s="8">
        <v>0.94</v>
      </c>
      <c r="K142" s="50" t="s">
        <v>15</v>
      </c>
      <c r="L142" s="62">
        <v>0.85</v>
      </c>
      <c r="M142" s="6" t="s">
        <v>15</v>
      </c>
      <c r="N142" s="8">
        <v>0.93</v>
      </c>
      <c r="O142" s="6" t="s">
        <v>15</v>
      </c>
      <c r="P142" s="8">
        <v>0.9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3">
      <c r="A143" s="249"/>
      <c r="B143" s="249"/>
      <c r="C143" s="249"/>
      <c r="D143" s="249"/>
      <c r="E143" s="6" t="s">
        <v>15</v>
      </c>
      <c r="F143" s="59">
        <v>5.5555555555555558E-3</v>
      </c>
      <c r="G143" s="249"/>
      <c r="H143" s="6"/>
      <c r="I143" s="6" t="s">
        <v>15</v>
      </c>
      <c r="J143" s="8">
        <v>0.93</v>
      </c>
      <c r="K143" s="50" t="s">
        <v>15</v>
      </c>
      <c r="L143" s="62">
        <v>0.88</v>
      </c>
      <c r="M143" s="6" t="s">
        <v>15</v>
      </c>
      <c r="N143" s="8">
        <v>0.92</v>
      </c>
      <c r="O143" s="6" t="s">
        <v>15</v>
      </c>
      <c r="P143" s="8">
        <v>0.91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3">
      <c r="A144" s="249"/>
      <c r="B144" s="249"/>
      <c r="C144" s="249"/>
      <c r="D144" s="249"/>
      <c r="E144" s="6" t="s">
        <v>15</v>
      </c>
      <c r="F144" s="59">
        <v>6.2500000000000003E-3</v>
      </c>
      <c r="G144" s="249"/>
      <c r="H144" s="6"/>
      <c r="I144" s="6" t="s">
        <v>15</v>
      </c>
      <c r="J144" s="8">
        <v>0.94</v>
      </c>
      <c r="K144" s="50" t="s">
        <v>15</v>
      </c>
      <c r="L144" s="62">
        <v>0.87</v>
      </c>
      <c r="M144" s="6" t="s">
        <v>15</v>
      </c>
      <c r="N144" s="8">
        <v>0.94</v>
      </c>
      <c r="O144" s="6" t="s">
        <v>15</v>
      </c>
      <c r="P144" s="8">
        <v>0.91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3">
      <c r="A145" s="249"/>
      <c r="B145" s="249"/>
      <c r="C145" s="249"/>
      <c r="D145" s="249"/>
      <c r="E145" s="6" t="s">
        <v>15</v>
      </c>
      <c r="F145" s="59">
        <v>6.9444444444444441E-3</v>
      </c>
      <c r="G145" s="249"/>
      <c r="H145" s="73" t="s">
        <v>44</v>
      </c>
      <c r="I145" s="6" t="s">
        <v>15</v>
      </c>
      <c r="J145" s="8">
        <v>0.81</v>
      </c>
      <c r="K145" s="81" t="s">
        <v>111</v>
      </c>
      <c r="L145" s="82" t="s">
        <v>112</v>
      </c>
      <c r="M145" s="6" t="s">
        <v>15</v>
      </c>
      <c r="N145" s="8">
        <v>0.93</v>
      </c>
      <c r="O145" s="6" t="s">
        <v>15</v>
      </c>
      <c r="P145" s="8">
        <v>0.85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3">
      <c r="A146" s="249"/>
      <c r="B146" s="249"/>
      <c r="C146" s="249"/>
      <c r="D146" s="249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3">
      <c r="A147" s="249"/>
      <c r="B147" s="249"/>
      <c r="C147" s="249"/>
      <c r="D147" s="249"/>
      <c r="E147" s="242" t="s">
        <v>16</v>
      </c>
      <c r="F147" s="243"/>
      <c r="G147" s="243"/>
      <c r="H147" s="244"/>
      <c r="I147" s="6"/>
      <c r="J147" s="65">
        <f>AVERAGEA(J136:J145)</f>
        <v>0.89799999999999991</v>
      </c>
      <c r="K147" s="66"/>
      <c r="L147" s="65">
        <f>AVERAGEA(L136:L144)</f>
        <v>0.86111111111111116</v>
      </c>
      <c r="M147" s="66"/>
      <c r="N147" s="65">
        <f>AVERAGEA(N136:N145)</f>
        <v>0.93099999999999983</v>
      </c>
      <c r="O147" s="66"/>
      <c r="P147" s="65">
        <f>AVERAGEA(P136:P145)</f>
        <v>0.89300000000000002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3">
      <c r="A148" s="249"/>
      <c r="B148" s="249"/>
      <c r="C148" s="249"/>
      <c r="D148" s="249"/>
      <c r="E148" s="242" t="s">
        <v>1</v>
      </c>
      <c r="F148" s="243"/>
      <c r="G148" s="243"/>
      <c r="H148" s="244"/>
      <c r="I148" s="6"/>
      <c r="J148" s="8">
        <v>0</v>
      </c>
      <c r="K148" s="6"/>
      <c r="L148" s="8">
        <v>1</v>
      </c>
      <c r="M148" s="6"/>
      <c r="N148" s="8">
        <v>0</v>
      </c>
      <c r="O148" s="6"/>
      <c r="P148" s="8">
        <v>0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3">
      <c r="A149" s="249"/>
      <c r="B149" s="249"/>
      <c r="C149" s="249"/>
      <c r="D149" s="249"/>
      <c r="E149" s="242" t="s">
        <v>2</v>
      </c>
      <c r="F149" s="243"/>
      <c r="G149" s="243"/>
      <c r="H149" s="244"/>
      <c r="I149" s="6"/>
      <c r="J149" s="8">
        <v>10</v>
      </c>
      <c r="K149" s="6"/>
      <c r="L149" s="8">
        <v>9</v>
      </c>
      <c r="M149" s="6"/>
      <c r="N149" s="8">
        <v>10</v>
      </c>
      <c r="O149" s="6"/>
      <c r="P149" s="8">
        <v>10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3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</row>
    <row r="151" spans="1:28" ht="13">
      <c r="A151" s="294">
        <v>13</v>
      </c>
      <c r="B151" s="295" t="s">
        <v>0</v>
      </c>
      <c r="C151" s="295" t="s">
        <v>0</v>
      </c>
      <c r="D151" s="293" t="s">
        <v>55</v>
      </c>
      <c r="E151" s="6" t="s">
        <v>15</v>
      </c>
      <c r="F151" s="59">
        <v>0</v>
      </c>
      <c r="G151" s="304" t="s">
        <v>50</v>
      </c>
      <c r="H151" s="6"/>
      <c r="I151" s="71" t="s">
        <v>111</v>
      </c>
      <c r="J151" s="71" t="s">
        <v>113</v>
      </c>
      <c r="K151" s="6" t="s">
        <v>15</v>
      </c>
      <c r="L151" s="8">
        <v>0.82</v>
      </c>
      <c r="M151" s="6" t="s">
        <v>15</v>
      </c>
      <c r="N151" s="8">
        <v>0.9</v>
      </c>
      <c r="O151" s="6" t="s">
        <v>15</v>
      </c>
      <c r="P151" s="8">
        <v>0.85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3">
      <c r="A152" s="249"/>
      <c r="B152" s="249"/>
      <c r="C152" s="249"/>
      <c r="D152" s="249"/>
      <c r="E152" s="6" t="s">
        <v>15</v>
      </c>
      <c r="F152" s="59">
        <v>6.9444444444444447E-4</v>
      </c>
      <c r="G152" s="249"/>
      <c r="H152" s="6"/>
      <c r="I152" s="6" t="s">
        <v>15</v>
      </c>
      <c r="J152" s="8">
        <v>0.92</v>
      </c>
      <c r="K152" s="6" t="s">
        <v>15</v>
      </c>
      <c r="L152" s="8">
        <v>0.83</v>
      </c>
      <c r="M152" s="6" t="s">
        <v>15</v>
      </c>
      <c r="N152" s="8">
        <v>0.91</v>
      </c>
      <c r="O152" s="6" t="s">
        <v>15</v>
      </c>
      <c r="P152" s="8">
        <v>0.85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3">
      <c r="A153" s="249"/>
      <c r="B153" s="249"/>
      <c r="C153" s="249"/>
      <c r="D153" s="249"/>
      <c r="E153" s="6" t="s">
        <v>15</v>
      </c>
      <c r="F153" s="59">
        <v>1.3888888888888889E-3</v>
      </c>
      <c r="G153" s="249"/>
      <c r="H153" s="6"/>
      <c r="I153" s="6" t="s">
        <v>15</v>
      </c>
      <c r="J153" s="8">
        <v>0.91</v>
      </c>
      <c r="K153" s="6" t="s">
        <v>15</v>
      </c>
      <c r="L153" s="8">
        <v>0.84</v>
      </c>
      <c r="M153" s="6" t="s">
        <v>15</v>
      </c>
      <c r="N153" s="8">
        <v>0.87</v>
      </c>
      <c r="O153" s="6" t="s">
        <v>15</v>
      </c>
      <c r="P153" s="8">
        <v>0.85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3">
      <c r="A154" s="249"/>
      <c r="B154" s="249"/>
      <c r="C154" s="249"/>
      <c r="D154" s="249"/>
      <c r="E154" s="79" t="s">
        <v>13</v>
      </c>
      <c r="F154" s="59">
        <v>2.0833333333333333E-3</v>
      </c>
      <c r="G154" s="249"/>
      <c r="H154" s="6"/>
      <c r="I154" s="79"/>
      <c r="J154" s="79"/>
      <c r="K154" s="79"/>
      <c r="L154" s="79"/>
      <c r="M154" s="79"/>
      <c r="N154" s="79"/>
      <c r="O154" s="79"/>
      <c r="P154" s="79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3">
      <c r="A155" s="249"/>
      <c r="B155" s="249"/>
      <c r="C155" s="249"/>
      <c r="D155" s="249"/>
      <c r="E155" s="79" t="s">
        <v>13</v>
      </c>
      <c r="F155" s="59">
        <v>2.7777777777777779E-3</v>
      </c>
      <c r="G155" s="249"/>
      <c r="H155" s="6"/>
      <c r="I155" s="79"/>
      <c r="J155" s="79"/>
      <c r="K155" s="79"/>
      <c r="L155" s="79"/>
      <c r="M155" s="79"/>
      <c r="N155" s="79"/>
      <c r="O155" s="79"/>
      <c r="P155" s="79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3">
      <c r="A156" s="249"/>
      <c r="B156" s="249"/>
      <c r="C156" s="249"/>
      <c r="D156" s="249"/>
      <c r="E156" s="79" t="s">
        <v>13</v>
      </c>
      <c r="F156" s="59">
        <v>3.472222222222222E-3</v>
      </c>
      <c r="G156" s="249"/>
      <c r="H156" s="6"/>
      <c r="I156" s="79"/>
      <c r="J156" s="79"/>
      <c r="K156" s="79"/>
      <c r="L156" s="79"/>
      <c r="M156" s="79"/>
      <c r="N156" s="79"/>
      <c r="O156" s="79"/>
      <c r="P156" s="79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3">
      <c r="A157" s="249"/>
      <c r="B157" s="249"/>
      <c r="C157" s="249"/>
      <c r="D157" s="249"/>
      <c r="E157" s="79" t="s">
        <v>13</v>
      </c>
      <c r="F157" s="59">
        <v>4.1666666666666666E-3</v>
      </c>
      <c r="G157" s="249"/>
      <c r="H157" s="6"/>
      <c r="I157" s="79"/>
      <c r="J157" s="79"/>
      <c r="K157" s="79"/>
      <c r="L157" s="79"/>
      <c r="M157" s="79"/>
      <c r="N157" s="79"/>
      <c r="O157" s="79"/>
      <c r="P157" s="79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3">
      <c r="A158" s="249"/>
      <c r="B158" s="249"/>
      <c r="C158" s="249"/>
      <c r="D158" s="249"/>
      <c r="E158" s="79" t="s">
        <v>13</v>
      </c>
      <c r="F158" s="59">
        <v>4.8611111111111112E-3</v>
      </c>
      <c r="G158" s="249"/>
      <c r="H158" s="6"/>
      <c r="I158" s="79"/>
      <c r="J158" s="79"/>
      <c r="K158" s="79"/>
      <c r="L158" s="79"/>
      <c r="M158" s="79"/>
      <c r="N158" s="79"/>
      <c r="O158" s="79"/>
      <c r="P158" s="79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3">
      <c r="A159" s="249"/>
      <c r="B159" s="249"/>
      <c r="C159" s="249"/>
      <c r="D159" s="249"/>
      <c r="E159" s="79" t="s">
        <v>13</v>
      </c>
      <c r="F159" s="59">
        <v>5.5555555555555558E-3</v>
      </c>
      <c r="G159" s="249"/>
      <c r="H159" s="6"/>
      <c r="I159" s="79"/>
      <c r="J159" s="79"/>
      <c r="K159" s="79"/>
      <c r="L159" s="79"/>
      <c r="M159" s="79"/>
      <c r="N159" s="79"/>
      <c r="O159" s="79"/>
      <c r="P159" s="79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3">
      <c r="A160" s="249"/>
      <c r="B160" s="249"/>
      <c r="C160" s="249"/>
      <c r="D160" s="249"/>
      <c r="E160" s="79" t="s">
        <v>13</v>
      </c>
      <c r="F160" s="59">
        <v>6.2500000000000003E-3</v>
      </c>
      <c r="G160" s="249"/>
      <c r="H160" s="6"/>
      <c r="I160" s="79"/>
      <c r="J160" s="79"/>
      <c r="K160" s="79"/>
      <c r="L160" s="79"/>
      <c r="M160" s="79"/>
      <c r="N160" s="79"/>
      <c r="O160" s="79"/>
      <c r="P160" s="79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3">
      <c r="A161" s="249"/>
      <c r="B161" s="249"/>
      <c r="C161" s="249"/>
      <c r="D161" s="249"/>
      <c r="E161" s="79" t="s">
        <v>13</v>
      </c>
      <c r="F161" s="59">
        <v>6.9444444444444441E-3</v>
      </c>
      <c r="G161" s="249"/>
      <c r="H161" s="6"/>
      <c r="I161" s="79"/>
      <c r="J161" s="79"/>
      <c r="K161" s="79"/>
      <c r="L161" s="79"/>
      <c r="M161" s="79"/>
      <c r="N161" s="79"/>
      <c r="O161" s="79"/>
      <c r="P161" s="79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3">
      <c r="A162" s="249"/>
      <c r="B162" s="249"/>
      <c r="C162" s="249"/>
      <c r="D162" s="249"/>
      <c r="E162" s="79" t="s">
        <v>13</v>
      </c>
      <c r="F162" s="59">
        <v>7.6388888888888886E-3</v>
      </c>
      <c r="G162" s="249"/>
      <c r="H162" s="6"/>
      <c r="I162" s="79"/>
      <c r="J162" s="79"/>
      <c r="K162" s="79"/>
      <c r="L162" s="79"/>
      <c r="M162" s="79"/>
      <c r="N162" s="79"/>
      <c r="O162" s="79"/>
      <c r="P162" s="79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3">
      <c r="A163" s="249"/>
      <c r="B163" s="249"/>
      <c r="C163" s="249"/>
      <c r="D163" s="249"/>
      <c r="E163" s="79" t="s">
        <v>13</v>
      </c>
      <c r="F163" s="59">
        <v>8.3333333333333332E-3</v>
      </c>
      <c r="G163" s="249"/>
      <c r="H163" s="6"/>
      <c r="I163" s="79"/>
      <c r="J163" s="79"/>
      <c r="K163" s="79"/>
      <c r="L163" s="79"/>
      <c r="M163" s="79"/>
      <c r="N163" s="79"/>
      <c r="O163" s="79"/>
      <c r="P163" s="79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3">
      <c r="A164" s="249"/>
      <c r="B164" s="249"/>
      <c r="C164" s="249"/>
      <c r="D164" s="249"/>
      <c r="E164" s="79" t="s">
        <v>13</v>
      </c>
      <c r="F164" s="59">
        <v>9.0277777777777769E-3</v>
      </c>
      <c r="G164" s="249"/>
      <c r="H164" s="6"/>
      <c r="I164" s="79"/>
      <c r="J164" s="79"/>
      <c r="K164" s="79"/>
      <c r="L164" s="79"/>
      <c r="M164" s="79"/>
      <c r="N164" s="79"/>
      <c r="O164" s="79"/>
      <c r="P164" s="79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3">
      <c r="A165" s="249"/>
      <c r="B165" s="249"/>
      <c r="C165" s="249"/>
      <c r="D165" s="249"/>
      <c r="E165" s="79" t="s">
        <v>13</v>
      </c>
      <c r="F165" s="59">
        <v>9.7222222222222224E-3</v>
      </c>
      <c r="G165" s="249"/>
      <c r="H165" s="6"/>
      <c r="I165" s="79"/>
      <c r="J165" s="79"/>
      <c r="K165" s="79"/>
      <c r="L165" s="79"/>
      <c r="M165" s="79"/>
      <c r="N165" s="79"/>
      <c r="O165" s="79"/>
      <c r="P165" s="79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3">
      <c r="A166" s="249"/>
      <c r="B166" s="249"/>
      <c r="C166" s="249"/>
      <c r="D166" s="249"/>
      <c r="E166" s="6" t="s">
        <v>15</v>
      </c>
      <c r="F166" s="59">
        <v>1.0416666666666666E-2</v>
      </c>
      <c r="G166" s="249"/>
      <c r="H166" s="6" t="s">
        <v>114</v>
      </c>
      <c r="I166" s="6" t="s">
        <v>15</v>
      </c>
      <c r="J166" s="8">
        <v>0.82</v>
      </c>
      <c r="K166" s="6" t="s">
        <v>15</v>
      </c>
      <c r="L166" s="8">
        <v>0.77</v>
      </c>
      <c r="M166" s="6" t="s">
        <v>15</v>
      </c>
      <c r="N166" s="8">
        <v>0.56000000000000005</v>
      </c>
      <c r="O166" s="6" t="s">
        <v>15</v>
      </c>
      <c r="P166" s="8">
        <v>0.75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3">
      <c r="A167" s="249"/>
      <c r="B167" s="249"/>
      <c r="C167" s="249"/>
      <c r="D167" s="249"/>
      <c r="E167" s="6" t="s">
        <v>15</v>
      </c>
      <c r="F167" s="59">
        <v>1.1111111111111112E-2</v>
      </c>
      <c r="G167" s="249"/>
      <c r="H167" s="293" t="s">
        <v>115</v>
      </c>
      <c r="I167" s="6" t="s">
        <v>15</v>
      </c>
      <c r="J167" s="8">
        <v>0.77</v>
      </c>
      <c r="K167" s="6" t="s">
        <v>15</v>
      </c>
      <c r="L167" s="8">
        <v>0.64</v>
      </c>
      <c r="M167" s="71" t="s">
        <v>116</v>
      </c>
      <c r="N167" s="71" t="s">
        <v>117</v>
      </c>
      <c r="O167" s="6" t="s">
        <v>15</v>
      </c>
      <c r="P167" s="8">
        <v>0.74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3">
      <c r="A168" s="249"/>
      <c r="B168" s="249"/>
      <c r="C168" s="249"/>
      <c r="D168" s="249"/>
      <c r="E168" s="6" t="s">
        <v>15</v>
      </c>
      <c r="F168" s="59">
        <v>1.1805555555555555E-2</v>
      </c>
      <c r="G168" s="249"/>
      <c r="H168" s="249"/>
      <c r="I168" s="6" t="s">
        <v>15</v>
      </c>
      <c r="J168" s="8">
        <v>0.52</v>
      </c>
      <c r="K168" s="6" t="s">
        <v>15</v>
      </c>
      <c r="L168" s="8">
        <v>0.59</v>
      </c>
      <c r="M168" s="6" t="s">
        <v>15</v>
      </c>
      <c r="N168" s="8">
        <v>0.76</v>
      </c>
      <c r="O168" s="6" t="s">
        <v>15</v>
      </c>
      <c r="P168" s="8">
        <v>0.64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3">
      <c r="A169" s="249"/>
      <c r="B169" s="249"/>
      <c r="C169" s="249"/>
      <c r="D169" s="249"/>
      <c r="E169" s="6" t="s">
        <v>15</v>
      </c>
      <c r="F169" s="59">
        <v>1.2500000000000001E-2</v>
      </c>
      <c r="G169" s="249"/>
      <c r="H169" s="249"/>
      <c r="I169" s="6" t="s">
        <v>15</v>
      </c>
      <c r="J169" s="8">
        <v>0.63</v>
      </c>
      <c r="K169" s="6" t="s">
        <v>15</v>
      </c>
      <c r="L169" s="8">
        <v>0.8</v>
      </c>
      <c r="M169" s="6" t="s">
        <v>15</v>
      </c>
      <c r="N169" s="8">
        <v>0.48</v>
      </c>
      <c r="O169" s="6" t="s">
        <v>15</v>
      </c>
      <c r="P169" s="8">
        <v>0.34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3">
      <c r="A170" s="249"/>
      <c r="B170" s="249"/>
      <c r="C170" s="249"/>
      <c r="D170" s="249"/>
      <c r="E170" s="6" t="s">
        <v>15</v>
      </c>
      <c r="F170" s="59">
        <v>1.3194444444444444E-2</v>
      </c>
      <c r="G170" s="249"/>
      <c r="H170" s="249"/>
      <c r="I170" s="6" t="s">
        <v>15</v>
      </c>
      <c r="J170" s="8">
        <v>0.78</v>
      </c>
      <c r="K170" s="6" t="s">
        <v>15</v>
      </c>
      <c r="L170" s="8">
        <v>0.76</v>
      </c>
      <c r="M170" s="6" t="s">
        <v>15</v>
      </c>
      <c r="N170" s="8">
        <v>0.72</v>
      </c>
      <c r="O170" s="6" t="s">
        <v>15</v>
      </c>
      <c r="P170" s="8">
        <v>0.6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3">
      <c r="A171" s="249"/>
      <c r="B171" s="249"/>
      <c r="C171" s="249"/>
      <c r="D171" s="249"/>
      <c r="E171" s="6" t="s">
        <v>15</v>
      </c>
      <c r="F171" s="59">
        <v>1.3888888888888888E-2</v>
      </c>
      <c r="G171" s="249"/>
      <c r="H171" s="303" t="s">
        <v>118</v>
      </c>
      <c r="I171" s="6" t="s">
        <v>15</v>
      </c>
      <c r="J171" s="8">
        <v>0.77</v>
      </c>
      <c r="K171" s="6" t="s">
        <v>15</v>
      </c>
      <c r="L171" s="8">
        <v>0.71</v>
      </c>
      <c r="M171" s="71" t="s">
        <v>119</v>
      </c>
      <c r="N171" s="71" t="s">
        <v>120</v>
      </c>
      <c r="O171" s="6" t="s">
        <v>15</v>
      </c>
      <c r="P171" s="8">
        <v>0.74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3">
      <c r="A172" s="249"/>
      <c r="B172" s="249"/>
      <c r="C172" s="249"/>
      <c r="D172" s="249"/>
      <c r="E172" s="6" t="s">
        <v>15</v>
      </c>
      <c r="F172" s="59">
        <v>1.4583333333333334E-2</v>
      </c>
      <c r="G172" s="249"/>
      <c r="H172" s="249"/>
      <c r="I172" s="6" t="s">
        <v>15</v>
      </c>
      <c r="J172" s="8">
        <v>0.73</v>
      </c>
      <c r="K172" s="6" t="s">
        <v>15</v>
      </c>
      <c r="L172" s="8">
        <v>0.5</v>
      </c>
      <c r="M172" s="6" t="s">
        <v>15</v>
      </c>
      <c r="N172" s="8">
        <v>0.63</v>
      </c>
      <c r="O172" s="6" t="s">
        <v>15</v>
      </c>
      <c r="P172" s="8">
        <v>0.75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3">
      <c r="A173" s="249"/>
      <c r="B173" s="249"/>
      <c r="C173" s="249"/>
      <c r="D173" s="249"/>
      <c r="E173" s="6" t="s">
        <v>15</v>
      </c>
      <c r="F173" s="59">
        <v>1.5277777777777777E-2</v>
      </c>
      <c r="G173" s="249"/>
      <c r="H173" s="249"/>
      <c r="I173" s="6" t="s">
        <v>15</v>
      </c>
      <c r="J173" s="8">
        <v>0.77</v>
      </c>
      <c r="K173" s="6" t="s">
        <v>15</v>
      </c>
      <c r="L173" s="8">
        <v>0.71</v>
      </c>
      <c r="M173" s="6" t="s">
        <v>15</v>
      </c>
      <c r="N173" s="8">
        <v>0.62</v>
      </c>
      <c r="O173" s="6" t="s">
        <v>15</v>
      </c>
      <c r="P173" s="8">
        <v>0.75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3">
      <c r="A174" s="249"/>
      <c r="B174" s="249"/>
      <c r="C174" s="249"/>
      <c r="D174" s="249"/>
      <c r="E174" s="6" t="s">
        <v>15</v>
      </c>
      <c r="F174" s="59">
        <v>1.5972222222222221E-2</v>
      </c>
      <c r="G174" s="249"/>
      <c r="H174" s="249"/>
      <c r="I174" s="6" t="s">
        <v>15</v>
      </c>
      <c r="J174" s="8">
        <v>0.85</v>
      </c>
      <c r="K174" s="6" t="s">
        <v>15</v>
      </c>
      <c r="L174" s="8">
        <v>0.74</v>
      </c>
      <c r="M174" s="6" t="s">
        <v>15</v>
      </c>
      <c r="N174" s="8">
        <v>0.73</v>
      </c>
      <c r="O174" s="6" t="s">
        <v>15</v>
      </c>
      <c r="P174" s="8">
        <v>0.77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3">
      <c r="A175" s="249"/>
      <c r="B175" s="249"/>
      <c r="C175" s="249"/>
      <c r="D175" s="249"/>
      <c r="E175" s="6" t="s">
        <v>15</v>
      </c>
      <c r="F175" s="59">
        <v>1.6666666666666666E-2</v>
      </c>
      <c r="G175" s="249"/>
      <c r="H175" s="249"/>
      <c r="I175" s="6" t="s">
        <v>15</v>
      </c>
      <c r="J175" s="8">
        <v>0.79</v>
      </c>
      <c r="K175" s="6" t="s">
        <v>15</v>
      </c>
      <c r="L175" s="8">
        <v>0.52</v>
      </c>
      <c r="M175" s="6" t="s">
        <v>15</v>
      </c>
      <c r="N175" s="8">
        <v>0.83</v>
      </c>
      <c r="O175" s="6" t="s">
        <v>15</v>
      </c>
      <c r="P175" s="8">
        <v>0.77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3">
      <c r="A176" s="249"/>
      <c r="B176" s="249"/>
      <c r="C176" s="249"/>
      <c r="D176" s="249"/>
      <c r="E176" s="6" t="s">
        <v>15</v>
      </c>
      <c r="F176" s="59">
        <v>1.7361111111111112E-2</v>
      </c>
      <c r="G176" s="249"/>
      <c r="H176" s="249"/>
      <c r="I176" s="6" t="s">
        <v>15</v>
      </c>
      <c r="J176" s="8">
        <v>0.88</v>
      </c>
      <c r="K176" s="6" t="s">
        <v>15</v>
      </c>
      <c r="L176" s="8">
        <v>0.56999999999999995</v>
      </c>
      <c r="M176" s="6" t="s">
        <v>15</v>
      </c>
      <c r="N176" s="8">
        <v>0.84</v>
      </c>
      <c r="O176" s="6" t="s">
        <v>15</v>
      </c>
      <c r="P176" s="8">
        <v>0.78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">
      <c r="A177" s="249"/>
      <c r="B177" s="249"/>
      <c r="C177" s="249"/>
      <c r="D177" s="249"/>
      <c r="E177" s="6" t="s">
        <v>15</v>
      </c>
      <c r="F177" s="59">
        <v>1.8055555555555554E-2</v>
      </c>
      <c r="G177" s="249"/>
      <c r="H177" s="6"/>
      <c r="I177" s="6" t="s">
        <v>15</v>
      </c>
      <c r="J177" s="8">
        <v>0.88</v>
      </c>
      <c r="K177" s="6" t="s">
        <v>15</v>
      </c>
      <c r="L177" s="8">
        <v>0.77</v>
      </c>
      <c r="M177" s="6" t="s">
        <v>15</v>
      </c>
      <c r="N177" s="8">
        <v>0.88</v>
      </c>
      <c r="O177" s="6" t="s">
        <v>15</v>
      </c>
      <c r="P177" s="8">
        <v>0.8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3">
      <c r="A178" s="249"/>
      <c r="B178" s="249"/>
      <c r="C178" s="249"/>
      <c r="D178" s="249"/>
      <c r="E178" s="6" t="s">
        <v>15</v>
      </c>
      <c r="F178" s="59">
        <v>1.8749999999999999E-2</v>
      </c>
      <c r="G178" s="249"/>
      <c r="H178" s="6"/>
      <c r="I178" s="6" t="s">
        <v>15</v>
      </c>
      <c r="J178" s="8">
        <v>0.83</v>
      </c>
      <c r="K178" s="6" t="s">
        <v>15</v>
      </c>
      <c r="L178" s="8">
        <v>0.61</v>
      </c>
      <c r="M178" s="6" t="s">
        <v>15</v>
      </c>
      <c r="N178" s="8">
        <v>0.86</v>
      </c>
      <c r="O178" s="6" t="s">
        <v>15</v>
      </c>
      <c r="P178" s="8">
        <v>0.78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3">
      <c r="A179" s="249"/>
      <c r="B179" s="249"/>
      <c r="C179" s="249"/>
      <c r="D179" s="249"/>
      <c r="E179" s="6" t="s">
        <v>15</v>
      </c>
      <c r="F179" s="59">
        <v>1.9444444444444445E-2</v>
      </c>
      <c r="G179" s="249"/>
      <c r="H179" s="6"/>
      <c r="I179" s="6" t="s">
        <v>15</v>
      </c>
      <c r="J179" s="8">
        <v>0.92</v>
      </c>
      <c r="K179" s="6" t="s">
        <v>15</v>
      </c>
      <c r="L179" s="8">
        <v>0.83</v>
      </c>
      <c r="M179" s="6" t="s">
        <v>15</v>
      </c>
      <c r="N179" s="8">
        <v>0.93</v>
      </c>
      <c r="O179" s="6" t="s">
        <v>15</v>
      </c>
      <c r="P179" s="8">
        <v>0.86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3">
      <c r="A180" s="249"/>
      <c r="B180" s="249"/>
      <c r="C180" s="249"/>
      <c r="D180" s="249"/>
      <c r="E180" s="6" t="s">
        <v>15</v>
      </c>
      <c r="F180" s="59">
        <v>2.013888888888889E-2</v>
      </c>
      <c r="G180" s="249"/>
      <c r="H180" s="6"/>
      <c r="I180" s="6" t="s">
        <v>15</v>
      </c>
      <c r="J180" s="8">
        <v>0.94</v>
      </c>
      <c r="K180" s="6" t="s">
        <v>15</v>
      </c>
      <c r="L180" s="8">
        <v>0.86</v>
      </c>
      <c r="M180" s="6" t="s">
        <v>15</v>
      </c>
      <c r="N180" s="8">
        <v>0.92</v>
      </c>
      <c r="O180" s="6" t="s">
        <v>15</v>
      </c>
      <c r="P180" s="8">
        <v>0.9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3">
      <c r="A181" s="249"/>
      <c r="B181" s="249"/>
      <c r="C181" s="249"/>
      <c r="D181" s="249"/>
      <c r="E181" s="6" t="s">
        <v>15</v>
      </c>
      <c r="F181" s="59">
        <v>2.0833333333333332E-2</v>
      </c>
      <c r="G181" s="249"/>
      <c r="H181" s="6"/>
      <c r="I181" s="6" t="s">
        <v>15</v>
      </c>
      <c r="J181" s="8">
        <v>0.93</v>
      </c>
      <c r="K181" s="6" t="s">
        <v>15</v>
      </c>
      <c r="L181" s="8">
        <v>0.86</v>
      </c>
      <c r="M181" s="6" t="s">
        <v>15</v>
      </c>
      <c r="N181" s="8">
        <v>0.91</v>
      </c>
      <c r="O181" s="6" t="s">
        <v>15</v>
      </c>
      <c r="P181" s="8">
        <v>0.91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3">
      <c r="A182" s="249"/>
      <c r="B182" s="249"/>
      <c r="C182" s="249"/>
      <c r="D182" s="249"/>
      <c r="E182" s="79" t="s">
        <v>13</v>
      </c>
      <c r="F182" s="59">
        <v>2.1527777777777778E-2</v>
      </c>
      <c r="G182" s="249"/>
      <c r="H182" s="6"/>
      <c r="I182" s="79"/>
      <c r="J182" s="79"/>
      <c r="K182" s="79"/>
      <c r="L182" s="79"/>
      <c r="M182" s="79"/>
      <c r="N182" s="79"/>
      <c r="O182" s="79"/>
      <c r="P182" s="79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3">
      <c r="A183" s="249"/>
      <c r="B183" s="249"/>
      <c r="C183" s="249"/>
      <c r="D183" s="249"/>
      <c r="E183" s="79" t="s">
        <v>13</v>
      </c>
      <c r="F183" s="59">
        <v>2.2222222222222223E-2</v>
      </c>
      <c r="G183" s="249"/>
      <c r="H183" s="6"/>
      <c r="I183" s="79"/>
      <c r="J183" s="79"/>
      <c r="K183" s="79"/>
      <c r="L183" s="79"/>
      <c r="M183" s="79"/>
      <c r="N183" s="79"/>
      <c r="O183" s="79"/>
      <c r="P183" s="79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3">
      <c r="A184" s="249"/>
      <c r="B184" s="249"/>
      <c r="C184" s="249"/>
      <c r="D184" s="249"/>
      <c r="E184" s="79" t="s">
        <v>13</v>
      </c>
      <c r="F184" s="59">
        <v>2.2916666666666665E-2</v>
      </c>
      <c r="G184" s="249"/>
      <c r="H184" s="293" t="s">
        <v>121</v>
      </c>
      <c r="I184" s="79"/>
      <c r="J184" s="79"/>
      <c r="K184" s="79"/>
      <c r="L184" s="79"/>
      <c r="M184" s="79"/>
      <c r="N184" s="79"/>
      <c r="O184" s="79"/>
      <c r="P184" s="79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3">
      <c r="A185" s="249"/>
      <c r="B185" s="249"/>
      <c r="C185" s="249"/>
      <c r="D185" s="249"/>
      <c r="E185" s="6" t="s">
        <v>15</v>
      </c>
      <c r="F185" s="59">
        <v>2.361111111111111E-2</v>
      </c>
      <c r="G185" s="249"/>
      <c r="H185" s="249"/>
      <c r="I185" s="6" t="s">
        <v>15</v>
      </c>
      <c r="J185" s="8">
        <v>0.92</v>
      </c>
      <c r="K185" s="6" t="s">
        <v>15</v>
      </c>
      <c r="L185" s="8">
        <v>0.84</v>
      </c>
      <c r="M185" s="6" t="s">
        <v>15</v>
      </c>
      <c r="N185" s="8">
        <v>0.93</v>
      </c>
      <c r="O185" s="6" t="s">
        <v>15</v>
      </c>
      <c r="P185" s="8">
        <v>0.85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3">
      <c r="A186" s="249"/>
      <c r="B186" s="249"/>
      <c r="C186" s="249"/>
      <c r="D186" s="249"/>
      <c r="E186" s="6" t="s">
        <v>15</v>
      </c>
      <c r="F186" s="59">
        <v>2.4305555555555556E-2</v>
      </c>
      <c r="G186" s="249"/>
      <c r="H186" s="249"/>
      <c r="I186" s="6" t="s">
        <v>15</v>
      </c>
      <c r="J186" s="8">
        <v>0.9</v>
      </c>
      <c r="K186" s="6" t="s">
        <v>15</v>
      </c>
      <c r="L186" s="8">
        <v>0.85</v>
      </c>
      <c r="M186" s="6" t="s">
        <v>15</v>
      </c>
      <c r="N186" s="8">
        <v>0.92</v>
      </c>
      <c r="O186" s="6" t="s">
        <v>15</v>
      </c>
      <c r="P186" s="8">
        <v>0.86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3">
      <c r="A187" s="249"/>
      <c r="B187" s="249"/>
      <c r="C187" s="249"/>
      <c r="D187" s="249"/>
      <c r="E187" s="79" t="s">
        <v>13</v>
      </c>
      <c r="F187" s="59">
        <v>2.5000000000000001E-2</v>
      </c>
      <c r="G187" s="249"/>
      <c r="H187" s="293" t="s">
        <v>122</v>
      </c>
      <c r="I187" s="79"/>
      <c r="J187" s="79"/>
      <c r="K187" s="79"/>
      <c r="L187" s="79"/>
      <c r="M187" s="79"/>
      <c r="N187" s="79"/>
      <c r="O187" s="79"/>
      <c r="P187" s="79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3">
      <c r="A188" s="249"/>
      <c r="B188" s="249"/>
      <c r="C188" s="249"/>
      <c r="D188" s="249"/>
      <c r="E188" s="6" t="s">
        <v>15</v>
      </c>
      <c r="F188" s="59">
        <v>2.5694444444444443E-2</v>
      </c>
      <c r="G188" s="249"/>
      <c r="H188" s="249"/>
      <c r="I188" s="74" t="s">
        <v>13</v>
      </c>
      <c r="J188" s="75">
        <v>0</v>
      </c>
      <c r="K188" s="74" t="s">
        <v>13</v>
      </c>
      <c r="L188" s="75">
        <v>0</v>
      </c>
      <c r="M188" s="71" t="s">
        <v>119</v>
      </c>
      <c r="N188" s="71" t="s">
        <v>123</v>
      </c>
      <c r="O188" s="74" t="s">
        <v>13</v>
      </c>
      <c r="P188" s="75">
        <v>0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3">
      <c r="A189" s="249"/>
      <c r="B189" s="249"/>
      <c r="C189" s="249"/>
      <c r="D189" s="249"/>
      <c r="E189" s="6" t="s">
        <v>15</v>
      </c>
      <c r="F189" s="59">
        <v>2.6388888888888889E-2</v>
      </c>
      <c r="G189" s="249"/>
      <c r="H189" s="249"/>
      <c r="I189" s="74" t="s">
        <v>13</v>
      </c>
      <c r="J189" s="75">
        <v>0</v>
      </c>
      <c r="K189" s="74" t="s">
        <v>13</v>
      </c>
      <c r="L189" s="75">
        <v>0</v>
      </c>
      <c r="M189" s="6" t="s">
        <v>107</v>
      </c>
      <c r="N189" s="8">
        <v>0.8</v>
      </c>
      <c r="O189" s="74" t="s">
        <v>13</v>
      </c>
      <c r="P189" s="75">
        <v>0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3">
      <c r="A190" s="249"/>
      <c r="B190" s="249"/>
      <c r="C190" s="249"/>
      <c r="D190" s="249"/>
      <c r="E190" s="73" t="s">
        <v>15</v>
      </c>
      <c r="F190" s="59">
        <v>2.7083333333333334E-2</v>
      </c>
      <c r="G190" s="249"/>
      <c r="H190" s="249"/>
      <c r="I190" s="74" t="s">
        <v>13</v>
      </c>
      <c r="J190" s="75">
        <v>0</v>
      </c>
      <c r="K190" s="74" t="s">
        <v>13</v>
      </c>
      <c r="L190" s="75">
        <v>0</v>
      </c>
      <c r="M190" s="6" t="s">
        <v>107</v>
      </c>
      <c r="N190" s="8">
        <v>0.75</v>
      </c>
      <c r="O190" s="74" t="s">
        <v>13</v>
      </c>
      <c r="P190" s="75">
        <v>0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3">
      <c r="A191" s="249"/>
      <c r="B191" s="249"/>
      <c r="C191" s="249"/>
      <c r="D191" s="249"/>
      <c r="E191" s="6" t="s">
        <v>15</v>
      </c>
      <c r="F191" s="59">
        <v>2.7777777777777776E-2</v>
      </c>
      <c r="G191" s="249"/>
      <c r="H191" s="249"/>
      <c r="I191" s="74" t="s">
        <v>13</v>
      </c>
      <c r="J191" s="75">
        <v>0</v>
      </c>
      <c r="K191" s="74" t="s">
        <v>13</v>
      </c>
      <c r="L191" s="75">
        <v>0</v>
      </c>
      <c r="M191" s="6" t="s">
        <v>107</v>
      </c>
      <c r="N191" s="8">
        <v>0.56000000000000005</v>
      </c>
      <c r="O191" s="74" t="s">
        <v>13</v>
      </c>
      <c r="P191" s="75">
        <v>0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3">
      <c r="A192" s="249"/>
      <c r="B192" s="249"/>
      <c r="C192" s="249"/>
      <c r="D192" s="249"/>
      <c r="E192" s="6" t="s">
        <v>15</v>
      </c>
      <c r="F192" s="59">
        <v>2.8472222222222222E-2</v>
      </c>
      <c r="G192" s="249"/>
      <c r="H192" s="249"/>
      <c r="I192" s="74" t="s">
        <v>13</v>
      </c>
      <c r="J192" s="75">
        <v>0</v>
      </c>
      <c r="K192" s="74" t="s">
        <v>13</v>
      </c>
      <c r="L192" s="75">
        <v>0</v>
      </c>
      <c r="M192" s="6" t="s">
        <v>15</v>
      </c>
      <c r="N192" s="8">
        <v>0.86</v>
      </c>
      <c r="O192" s="74" t="s">
        <v>13</v>
      </c>
      <c r="P192" s="75">
        <v>0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3">
      <c r="A193" s="249"/>
      <c r="B193" s="249"/>
      <c r="C193" s="249"/>
      <c r="D193" s="249"/>
      <c r="E193" s="73" t="s">
        <v>15</v>
      </c>
      <c r="F193" s="59">
        <v>2.9166666666666667E-2</v>
      </c>
      <c r="G193" s="249"/>
      <c r="H193" s="249"/>
      <c r="I193" s="74" t="s">
        <v>13</v>
      </c>
      <c r="J193" s="75">
        <v>0</v>
      </c>
      <c r="K193" s="74" t="s">
        <v>13</v>
      </c>
      <c r="L193" s="75">
        <v>0</v>
      </c>
      <c r="M193" s="71" t="s">
        <v>105</v>
      </c>
      <c r="N193" s="71" t="s">
        <v>124</v>
      </c>
      <c r="O193" s="74" t="s">
        <v>19</v>
      </c>
      <c r="P193" s="75">
        <v>0.35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3">
      <c r="A194" s="249"/>
      <c r="B194" s="249"/>
      <c r="C194" s="249"/>
      <c r="D194" s="249"/>
      <c r="E194" s="6" t="s">
        <v>15</v>
      </c>
      <c r="F194" s="59">
        <v>2.9861111111111113E-2</v>
      </c>
      <c r="G194" s="249"/>
      <c r="H194" s="249"/>
      <c r="I194" s="6" t="s">
        <v>15</v>
      </c>
      <c r="J194" s="8">
        <v>0.94</v>
      </c>
      <c r="K194" s="6" t="s">
        <v>15</v>
      </c>
      <c r="L194" s="8">
        <v>0.83</v>
      </c>
      <c r="M194" s="6" t="s">
        <v>15</v>
      </c>
      <c r="N194" s="8">
        <v>0.93</v>
      </c>
      <c r="O194" s="6" t="s">
        <v>15</v>
      </c>
      <c r="P194" s="8">
        <v>0.86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3">
      <c r="A195" s="249"/>
      <c r="B195" s="249"/>
      <c r="C195" s="249"/>
      <c r="D195" s="249"/>
      <c r="E195" s="6" t="s">
        <v>15</v>
      </c>
      <c r="F195" s="59">
        <v>3.0555555555555555E-2</v>
      </c>
      <c r="G195" s="249"/>
      <c r="H195" s="249"/>
      <c r="I195" s="6" t="s">
        <v>15</v>
      </c>
      <c r="J195" s="8">
        <v>0.9</v>
      </c>
      <c r="K195" s="6" t="s">
        <v>15</v>
      </c>
      <c r="L195" s="8">
        <v>0.74</v>
      </c>
      <c r="M195" s="6" t="s">
        <v>15</v>
      </c>
      <c r="N195" s="8">
        <v>0.93</v>
      </c>
      <c r="O195" s="6" t="s">
        <v>15</v>
      </c>
      <c r="P195" s="8">
        <v>0.78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3">
      <c r="A196" s="249"/>
      <c r="B196" s="249"/>
      <c r="C196" s="249"/>
      <c r="D196" s="249"/>
      <c r="E196" s="73" t="s">
        <v>15</v>
      </c>
      <c r="F196" s="59">
        <v>3.125E-2</v>
      </c>
      <c r="G196" s="249"/>
      <c r="H196" s="249"/>
      <c r="I196" s="6" t="s">
        <v>15</v>
      </c>
      <c r="J196" s="8">
        <v>0.92</v>
      </c>
      <c r="K196" s="6" t="s">
        <v>15</v>
      </c>
      <c r="L196" s="8">
        <v>0.83</v>
      </c>
      <c r="M196" s="6" t="s">
        <v>15</v>
      </c>
      <c r="N196" s="8">
        <v>0.93</v>
      </c>
      <c r="O196" s="6" t="s">
        <v>15</v>
      </c>
      <c r="P196" s="8">
        <v>0.85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3">
      <c r="A197" s="249"/>
      <c r="B197" s="249"/>
      <c r="C197" s="249"/>
      <c r="D197" s="249"/>
      <c r="E197" s="79" t="s">
        <v>13</v>
      </c>
      <c r="F197" s="59">
        <v>3.1944444444444442E-2</v>
      </c>
      <c r="G197" s="249"/>
      <c r="H197" s="6"/>
      <c r="I197" s="79"/>
      <c r="J197" s="79"/>
      <c r="K197" s="79"/>
      <c r="L197" s="79"/>
      <c r="M197" s="79"/>
      <c r="N197" s="79"/>
      <c r="O197" s="79"/>
      <c r="P197" s="79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3">
      <c r="A198" s="249"/>
      <c r="B198" s="249"/>
      <c r="C198" s="249"/>
      <c r="D198" s="249"/>
      <c r="E198" s="6" t="s">
        <v>15</v>
      </c>
      <c r="F198" s="59">
        <v>3.2638888888888891E-2</v>
      </c>
      <c r="G198" s="249"/>
      <c r="H198" s="6" t="s">
        <v>122</v>
      </c>
      <c r="I198" s="6" t="s">
        <v>15</v>
      </c>
      <c r="J198" s="8">
        <v>0.95</v>
      </c>
      <c r="K198" s="6" t="s">
        <v>15</v>
      </c>
      <c r="L198" s="8">
        <v>0.84</v>
      </c>
      <c r="M198" s="6" t="s">
        <v>15</v>
      </c>
      <c r="N198" s="8">
        <v>0.92</v>
      </c>
      <c r="O198" s="6" t="s">
        <v>15</v>
      </c>
      <c r="P198" s="8">
        <v>0.87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3">
      <c r="A199" s="249"/>
      <c r="B199" s="249"/>
      <c r="C199" s="249"/>
      <c r="D199" s="249"/>
      <c r="E199" s="79" t="s">
        <v>13</v>
      </c>
      <c r="F199" s="59">
        <v>3.3333333333333333E-2</v>
      </c>
      <c r="G199" s="249"/>
      <c r="H199" s="6"/>
      <c r="I199" s="79"/>
      <c r="J199" s="79"/>
      <c r="K199" s="79"/>
      <c r="L199" s="79"/>
      <c r="M199" s="79"/>
      <c r="N199" s="79"/>
      <c r="O199" s="79"/>
      <c r="P199" s="79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3">
      <c r="A200" s="249"/>
      <c r="B200" s="249"/>
      <c r="C200" s="249"/>
      <c r="D200" s="249"/>
      <c r="E200" s="79" t="s">
        <v>13</v>
      </c>
      <c r="F200" s="59">
        <v>3.4027777777777775E-2</v>
      </c>
      <c r="G200" s="249"/>
      <c r="H200" s="6"/>
      <c r="I200" s="79"/>
      <c r="J200" s="79"/>
      <c r="K200" s="79"/>
      <c r="L200" s="79"/>
      <c r="M200" s="79"/>
      <c r="N200" s="79"/>
      <c r="O200" s="79"/>
      <c r="P200" s="79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3">
      <c r="A201" s="249"/>
      <c r="B201" s="249"/>
      <c r="C201" s="249"/>
      <c r="D201" s="249"/>
      <c r="E201" s="6" t="s">
        <v>15</v>
      </c>
      <c r="F201" s="59">
        <v>3.4722222222222224E-2</v>
      </c>
      <c r="G201" s="249"/>
      <c r="H201" s="6" t="s">
        <v>125</v>
      </c>
      <c r="I201" s="6" t="s">
        <v>15</v>
      </c>
      <c r="J201" s="8">
        <v>0.92</v>
      </c>
      <c r="K201" s="6" t="s">
        <v>15</v>
      </c>
      <c r="L201" s="8">
        <v>0.76</v>
      </c>
      <c r="M201" s="6" t="s">
        <v>15</v>
      </c>
      <c r="N201" s="8">
        <v>0.92</v>
      </c>
      <c r="O201" s="6" t="s">
        <v>15</v>
      </c>
      <c r="P201" s="8">
        <v>0.86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3">
      <c r="A202" s="249"/>
      <c r="B202" s="249"/>
      <c r="C202" s="249"/>
      <c r="D202" s="249"/>
      <c r="E202" s="73" t="s">
        <v>15</v>
      </c>
      <c r="F202" s="59">
        <v>3.5416666666666666E-2</v>
      </c>
      <c r="G202" s="249"/>
      <c r="H202" s="293" t="s">
        <v>126</v>
      </c>
      <c r="I202" s="6" t="s">
        <v>15</v>
      </c>
      <c r="J202" s="8">
        <v>0.94</v>
      </c>
      <c r="K202" s="6" t="s">
        <v>15</v>
      </c>
      <c r="L202" s="8">
        <v>0.84</v>
      </c>
      <c r="M202" s="6" t="s">
        <v>15</v>
      </c>
      <c r="N202" s="8">
        <v>0.93</v>
      </c>
      <c r="O202" s="6" t="s">
        <v>15</v>
      </c>
      <c r="P202" s="8">
        <v>0.88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3">
      <c r="A203" s="249"/>
      <c r="B203" s="249"/>
      <c r="C203" s="249"/>
      <c r="D203" s="249"/>
      <c r="E203" s="6" t="s">
        <v>15</v>
      </c>
      <c r="F203" s="59">
        <v>3.6111111111111108E-2</v>
      </c>
      <c r="G203" s="249"/>
      <c r="H203" s="249"/>
      <c r="I203" s="6" t="s">
        <v>15</v>
      </c>
      <c r="J203" s="8">
        <v>0.92</v>
      </c>
      <c r="K203" s="6" t="s">
        <v>15</v>
      </c>
      <c r="L203" s="8">
        <v>0.84</v>
      </c>
      <c r="M203" s="6" t="s">
        <v>15</v>
      </c>
      <c r="N203" s="8">
        <v>0.93</v>
      </c>
      <c r="O203" s="6" t="s">
        <v>15</v>
      </c>
      <c r="P203" s="8">
        <v>0.87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3">
      <c r="A204" s="249"/>
      <c r="B204" s="249"/>
      <c r="C204" s="249"/>
      <c r="D204" s="249"/>
      <c r="E204" s="73" t="s">
        <v>15</v>
      </c>
      <c r="F204" s="59">
        <v>3.6805555555555557E-2</v>
      </c>
      <c r="G204" s="249"/>
      <c r="H204" s="303" t="s">
        <v>127</v>
      </c>
      <c r="I204" s="74" t="s">
        <v>13</v>
      </c>
      <c r="J204" s="75">
        <v>0</v>
      </c>
      <c r="K204" s="6" t="s">
        <v>15</v>
      </c>
      <c r="L204" s="8">
        <v>0.56000000000000005</v>
      </c>
      <c r="M204" s="6" t="s">
        <v>15</v>
      </c>
      <c r="N204" s="8">
        <v>0.91</v>
      </c>
      <c r="O204" s="74" t="s">
        <v>13</v>
      </c>
      <c r="P204" s="75">
        <v>0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3">
      <c r="A205" s="249"/>
      <c r="B205" s="249"/>
      <c r="C205" s="249"/>
      <c r="D205" s="249"/>
      <c r="E205" s="6" t="s">
        <v>15</v>
      </c>
      <c r="F205" s="59">
        <v>3.7499999999999999E-2</v>
      </c>
      <c r="G205" s="249"/>
      <c r="H205" s="249"/>
      <c r="I205" s="74" t="s">
        <v>13</v>
      </c>
      <c r="J205" s="75">
        <v>0</v>
      </c>
      <c r="K205" s="74" t="s">
        <v>13</v>
      </c>
      <c r="L205" s="75">
        <v>0</v>
      </c>
      <c r="M205" s="6" t="s">
        <v>15</v>
      </c>
      <c r="N205" s="8">
        <v>0.48</v>
      </c>
      <c r="O205" s="74" t="s">
        <v>13</v>
      </c>
      <c r="P205" s="75">
        <v>0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3">
      <c r="A206" s="249"/>
      <c r="B206" s="249"/>
      <c r="C206" s="249"/>
      <c r="D206" s="249"/>
      <c r="E206" s="73" t="s">
        <v>15</v>
      </c>
      <c r="F206" s="59">
        <v>3.8194444444444448E-2</v>
      </c>
      <c r="G206" s="249"/>
      <c r="H206" s="249"/>
      <c r="I206" s="74" t="s">
        <v>13</v>
      </c>
      <c r="J206" s="75">
        <v>0</v>
      </c>
      <c r="K206" s="74" t="s">
        <v>13</v>
      </c>
      <c r="L206" s="75">
        <v>0</v>
      </c>
      <c r="M206" s="6" t="s">
        <v>15</v>
      </c>
      <c r="N206" s="8">
        <v>0.82</v>
      </c>
      <c r="O206" s="74" t="s">
        <v>13</v>
      </c>
      <c r="P206" s="75">
        <v>0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3">
      <c r="A207" s="249"/>
      <c r="B207" s="249"/>
      <c r="C207" s="249"/>
      <c r="D207" s="249"/>
      <c r="E207" s="6" t="s">
        <v>15</v>
      </c>
      <c r="F207" s="59">
        <v>3.888888888888889E-2</v>
      </c>
      <c r="G207" s="249"/>
      <c r="H207" s="249"/>
      <c r="I207" s="6" t="s">
        <v>15</v>
      </c>
      <c r="J207" s="8">
        <v>0.82</v>
      </c>
      <c r="K207" s="6" t="s">
        <v>15</v>
      </c>
      <c r="L207" s="8">
        <v>0.79</v>
      </c>
      <c r="M207" s="6" t="s">
        <v>15</v>
      </c>
      <c r="N207" s="8">
        <v>0.9</v>
      </c>
      <c r="O207" s="6" t="s">
        <v>15</v>
      </c>
      <c r="P207" s="8">
        <v>0.86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3">
      <c r="A208" s="249"/>
      <c r="B208" s="249"/>
      <c r="C208" s="249"/>
      <c r="D208" s="249"/>
      <c r="E208" s="73" t="s">
        <v>15</v>
      </c>
      <c r="F208" s="59">
        <v>3.9583333333333331E-2</v>
      </c>
      <c r="G208" s="249"/>
      <c r="H208" s="249"/>
      <c r="I208" s="6" t="s">
        <v>15</v>
      </c>
      <c r="J208" s="8">
        <v>0.94</v>
      </c>
      <c r="K208" s="6" t="s">
        <v>15</v>
      </c>
      <c r="L208" s="8">
        <v>0.88</v>
      </c>
      <c r="M208" s="6" t="s">
        <v>15</v>
      </c>
      <c r="N208" s="8">
        <v>0.94</v>
      </c>
      <c r="O208" s="6" t="s">
        <v>15</v>
      </c>
      <c r="P208" s="8">
        <v>0.89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3">
      <c r="A209" s="249"/>
      <c r="B209" s="249"/>
      <c r="C209" s="249"/>
      <c r="D209" s="249"/>
      <c r="E209" s="6" t="s">
        <v>15</v>
      </c>
      <c r="F209" s="59">
        <v>4.027777777777778E-2</v>
      </c>
      <c r="G209" s="249"/>
      <c r="H209" s="249"/>
      <c r="I209" s="74" t="s">
        <v>19</v>
      </c>
      <c r="J209" s="75">
        <v>0.55000000000000004</v>
      </c>
      <c r="K209" s="74" t="s">
        <v>19</v>
      </c>
      <c r="L209" s="75">
        <v>0.78</v>
      </c>
      <c r="M209" s="6" t="s">
        <v>15</v>
      </c>
      <c r="N209" s="8">
        <v>0.88</v>
      </c>
      <c r="O209" s="6" t="s">
        <v>15</v>
      </c>
      <c r="P209" s="8">
        <v>0.47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3">
      <c r="A210" s="249"/>
      <c r="B210" s="249"/>
      <c r="C210" s="249"/>
      <c r="D210" s="249"/>
      <c r="E210" s="79" t="s">
        <v>13</v>
      </c>
      <c r="F210" s="59">
        <v>4.0972222222222222E-2</v>
      </c>
      <c r="G210" s="249"/>
      <c r="H210" s="6"/>
      <c r="I210" s="79"/>
      <c r="J210" s="79"/>
      <c r="K210" s="79"/>
      <c r="L210" s="79"/>
      <c r="M210" s="79"/>
      <c r="N210" s="79"/>
      <c r="O210" s="79"/>
      <c r="P210" s="79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3">
      <c r="A211" s="249"/>
      <c r="B211" s="249"/>
      <c r="C211" s="249"/>
      <c r="D211" s="249"/>
      <c r="E211" s="79" t="s">
        <v>13</v>
      </c>
      <c r="F211" s="59">
        <v>4.1666666666666664E-2</v>
      </c>
      <c r="G211" s="249"/>
      <c r="H211" s="6"/>
      <c r="I211" s="79"/>
      <c r="J211" s="79"/>
      <c r="K211" s="79"/>
      <c r="L211" s="79"/>
      <c r="M211" s="79"/>
      <c r="N211" s="79"/>
      <c r="O211" s="79"/>
      <c r="P211" s="79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">
      <c r="A212" s="249"/>
      <c r="B212" s="249"/>
      <c r="C212" s="249"/>
      <c r="D212" s="249"/>
      <c r="E212" s="6" t="s">
        <v>15</v>
      </c>
      <c r="F212" s="59">
        <v>4.2361111111111113E-2</v>
      </c>
      <c r="G212" s="249"/>
      <c r="H212" s="6" t="s">
        <v>128</v>
      </c>
      <c r="I212" s="6" t="s">
        <v>15</v>
      </c>
      <c r="J212" s="8">
        <v>0.95</v>
      </c>
      <c r="K212" s="6" t="s">
        <v>15</v>
      </c>
      <c r="L212" s="8">
        <v>0.87</v>
      </c>
      <c r="M212" s="6" t="s">
        <v>15</v>
      </c>
      <c r="N212" s="8">
        <v>0.95</v>
      </c>
      <c r="O212" s="6" t="s">
        <v>15</v>
      </c>
      <c r="P212" s="8">
        <v>0.92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3">
      <c r="A213" s="249"/>
      <c r="B213" s="249"/>
      <c r="C213" s="249"/>
      <c r="D213" s="249"/>
      <c r="E213" s="6" t="s">
        <v>15</v>
      </c>
      <c r="F213" s="59">
        <v>4.3055555555555555E-2</v>
      </c>
      <c r="G213" s="249"/>
      <c r="H213" s="303" t="s">
        <v>129</v>
      </c>
      <c r="I213" s="6" t="s">
        <v>15</v>
      </c>
      <c r="J213" s="8">
        <v>0.94</v>
      </c>
      <c r="K213" s="6" t="s">
        <v>15</v>
      </c>
      <c r="L213" s="8">
        <v>0.88</v>
      </c>
      <c r="M213" s="6" t="s">
        <v>15</v>
      </c>
      <c r="N213" s="8">
        <v>0.95</v>
      </c>
      <c r="O213" s="6" t="s">
        <v>15</v>
      </c>
      <c r="P213" s="8">
        <v>0.9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3">
      <c r="A214" s="249"/>
      <c r="B214" s="249"/>
      <c r="C214" s="249"/>
      <c r="D214" s="249"/>
      <c r="E214" s="6" t="s">
        <v>15</v>
      </c>
      <c r="F214" s="59">
        <v>4.3749999999999997E-2</v>
      </c>
      <c r="G214" s="249"/>
      <c r="H214" s="249"/>
      <c r="I214" s="6" t="s">
        <v>15</v>
      </c>
      <c r="J214" s="8">
        <v>0.95</v>
      </c>
      <c r="K214" s="6" t="s">
        <v>15</v>
      </c>
      <c r="L214" s="8">
        <v>0.88</v>
      </c>
      <c r="M214" s="6" t="s">
        <v>15</v>
      </c>
      <c r="N214" s="8">
        <v>0.94</v>
      </c>
      <c r="O214" s="6" t="s">
        <v>15</v>
      </c>
      <c r="P214" s="8">
        <v>0.9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3">
      <c r="A215" s="249"/>
      <c r="B215" s="249"/>
      <c r="C215" s="249"/>
      <c r="D215" s="249"/>
      <c r="E215" s="6" t="s">
        <v>15</v>
      </c>
      <c r="F215" s="59">
        <v>4.4444444444444446E-2</v>
      </c>
      <c r="G215" s="249"/>
      <c r="H215" s="249"/>
      <c r="I215" s="6" t="s">
        <v>15</v>
      </c>
      <c r="J215" s="8">
        <v>0.95</v>
      </c>
      <c r="K215" s="6" t="s">
        <v>15</v>
      </c>
      <c r="L215" s="8">
        <v>0.88</v>
      </c>
      <c r="M215" s="6" t="s">
        <v>15</v>
      </c>
      <c r="N215" s="8">
        <v>0.94</v>
      </c>
      <c r="O215" s="6" t="s">
        <v>15</v>
      </c>
      <c r="P215" s="8">
        <v>0.92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">
      <c r="A216" s="249"/>
      <c r="B216" s="249"/>
      <c r="C216" s="249"/>
      <c r="D216" s="249"/>
      <c r="E216" s="6" t="s">
        <v>15</v>
      </c>
      <c r="F216" s="59">
        <v>4.5138888888888888E-2</v>
      </c>
      <c r="G216" s="249"/>
      <c r="H216" s="73" t="s">
        <v>128</v>
      </c>
      <c r="I216" s="6" t="s">
        <v>15</v>
      </c>
      <c r="J216" s="8">
        <v>0.89</v>
      </c>
      <c r="K216" s="6" t="s">
        <v>15</v>
      </c>
      <c r="L216" s="8">
        <v>0.75</v>
      </c>
      <c r="M216" s="6" t="s">
        <v>15</v>
      </c>
      <c r="N216" s="8">
        <v>0.93</v>
      </c>
      <c r="O216" s="6" t="s">
        <v>15</v>
      </c>
      <c r="P216" s="8">
        <v>0.76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">
      <c r="A217" s="249"/>
      <c r="B217" s="249"/>
      <c r="C217" s="249"/>
      <c r="D217" s="249"/>
      <c r="E217" s="6" t="s">
        <v>15</v>
      </c>
      <c r="F217" s="59">
        <v>4.583333333333333E-2</v>
      </c>
      <c r="G217" s="249"/>
      <c r="H217" s="303" t="s">
        <v>129</v>
      </c>
      <c r="I217" s="6" t="s">
        <v>15</v>
      </c>
      <c r="J217" s="8">
        <v>0.94</v>
      </c>
      <c r="K217" s="6" t="s">
        <v>15</v>
      </c>
      <c r="L217" s="8">
        <v>0.87</v>
      </c>
      <c r="M217" s="6" t="s">
        <v>15</v>
      </c>
      <c r="N217" s="8">
        <v>0.95</v>
      </c>
      <c r="O217" s="6" t="s">
        <v>15</v>
      </c>
      <c r="P217" s="8">
        <v>0.92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3">
      <c r="A218" s="249"/>
      <c r="B218" s="249"/>
      <c r="C218" s="249"/>
      <c r="D218" s="249"/>
      <c r="E218" s="6" t="s">
        <v>15</v>
      </c>
      <c r="F218" s="59">
        <v>4.6527777777777779E-2</v>
      </c>
      <c r="G218" s="249"/>
      <c r="H218" s="249"/>
      <c r="I218" s="6" t="s">
        <v>15</v>
      </c>
      <c r="J218" s="8">
        <v>0.94</v>
      </c>
      <c r="K218" s="6" t="s">
        <v>15</v>
      </c>
      <c r="L218" s="8">
        <v>0.9</v>
      </c>
      <c r="M218" s="6" t="s">
        <v>15</v>
      </c>
      <c r="N218" s="8">
        <v>0.94</v>
      </c>
      <c r="O218" s="6" t="s">
        <v>15</v>
      </c>
      <c r="P218" s="8">
        <v>0.93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3">
      <c r="A219" s="249"/>
      <c r="B219" s="249"/>
      <c r="C219" s="249"/>
      <c r="D219" s="249"/>
      <c r="E219" s="6" t="s">
        <v>15</v>
      </c>
      <c r="F219" s="59">
        <v>4.7222222222222221E-2</v>
      </c>
      <c r="G219" s="249"/>
      <c r="H219" s="303" t="s">
        <v>128</v>
      </c>
      <c r="I219" s="6" t="s">
        <v>15</v>
      </c>
      <c r="J219" s="8">
        <v>0.94</v>
      </c>
      <c r="K219" s="6" t="s">
        <v>15</v>
      </c>
      <c r="L219" s="8">
        <v>0.28000000000000003</v>
      </c>
      <c r="M219" s="6" t="s">
        <v>15</v>
      </c>
      <c r="N219" s="8">
        <v>0.95</v>
      </c>
      <c r="O219" s="6" t="s">
        <v>15</v>
      </c>
      <c r="P219" s="8">
        <v>0.89</v>
      </c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3">
      <c r="A220" s="249"/>
      <c r="B220" s="249"/>
      <c r="C220" s="249"/>
      <c r="D220" s="249"/>
      <c r="E220" s="6" t="s">
        <v>15</v>
      </c>
      <c r="F220" s="59">
        <v>4.791666666666667E-2</v>
      </c>
      <c r="G220" s="249"/>
      <c r="H220" s="249"/>
      <c r="I220" s="6" t="s">
        <v>15</v>
      </c>
      <c r="J220" s="8">
        <v>0.91</v>
      </c>
      <c r="K220" s="6" t="s">
        <v>15</v>
      </c>
      <c r="L220" s="8">
        <v>0.84</v>
      </c>
      <c r="M220" s="6" t="s">
        <v>15</v>
      </c>
      <c r="N220" s="8">
        <v>0.91</v>
      </c>
      <c r="O220" s="6" t="s">
        <v>15</v>
      </c>
      <c r="P220" s="8">
        <v>0.86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3">
      <c r="A221" s="249"/>
      <c r="B221" s="249"/>
      <c r="C221" s="249"/>
      <c r="D221" s="249"/>
      <c r="E221" s="6" t="s">
        <v>15</v>
      </c>
      <c r="F221" s="59">
        <v>4.8611111111111112E-2</v>
      </c>
      <c r="G221" s="249"/>
      <c r="H221" s="6" t="s">
        <v>129</v>
      </c>
      <c r="I221" s="6" t="s">
        <v>15</v>
      </c>
      <c r="J221" s="8">
        <v>0.95</v>
      </c>
      <c r="K221" s="6" t="s">
        <v>15</v>
      </c>
      <c r="L221" s="8">
        <v>0.9</v>
      </c>
      <c r="M221" s="6" t="s">
        <v>15</v>
      </c>
      <c r="N221" s="8">
        <v>0.96</v>
      </c>
      <c r="O221" s="6" t="s">
        <v>15</v>
      </c>
      <c r="P221" s="8">
        <v>0.94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3">
      <c r="A222" s="249"/>
      <c r="B222" s="249"/>
      <c r="C222" s="249"/>
      <c r="D222" s="249"/>
      <c r="E222" s="6" t="s">
        <v>15</v>
      </c>
      <c r="F222" s="59">
        <v>4.9305555555555554E-2</v>
      </c>
      <c r="G222" s="249"/>
      <c r="H222" s="6"/>
      <c r="I222" s="6" t="s">
        <v>15</v>
      </c>
      <c r="J222" s="8">
        <v>0.95</v>
      </c>
      <c r="K222" s="6" t="s">
        <v>15</v>
      </c>
      <c r="L222" s="8">
        <v>0.92</v>
      </c>
      <c r="M222" s="6" t="s">
        <v>15</v>
      </c>
      <c r="N222" s="8">
        <v>0.96</v>
      </c>
      <c r="O222" s="6" t="s">
        <v>15</v>
      </c>
      <c r="P222" s="8">
        <v>0.94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3">
      <c r="A223" s="249"/>
      <c r="B223" s="249"/>
      <c r="C223" s="249"/>
      <c r="D223" s="249"/>
      <c r="E223" s="6" t="s">
        <v>15</v>
      </c>
      <c r="F223" s="59">
        <v>0.05</v>
      </c>
      <c r="G223" s="249"/>
      <c r="H223" s="6"/>
      <c r="I223" s="6" t="s">
        <v>15</v>
      </c>
      <c r="J223" s="8">
        <v>0.96</v>
      </c>
      <c r="K223" s="6" t="s">
        <v>15</v>
      </c>
      <c r="L223" s="8">
        <v>0.91</v>
      </c>
      <c r="M223" s="6" t="s">
        <v>15</v>
      </c>
      <c r="N223" s="8">
        <v>0.96</v>
      </c>
      <c r="O223" s="6" t="s">
        <v>15</v>
      </c>
      <c r="P223" s="8">
        <v>0.93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3">
      <c r="A224" s="249"/>
      <c r="B224" s="249"/>
      <c r="C224" s="249"/>
      <c r="D224" s="249"/>
      <c r="E224" s="79" t="s">
        <v>13</v>
      </c>
      <c r="F224" s="59">
        <v>5.0694444444444445E-2</v>
      </c>
      <c r="G224" s="249"/>
      <c r="H224" s="6"/>
      <c r="I224" s="79"/>
      <c r="J224" s="79"/>
      <c r="K224" s="79"/>
      <c r="L224" s="79"/>
      <c r="M224" s="79"/>
      <c r="N224" s="79"/>
      <c r="O224" s="79"/>
      <c r="P224" s="79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">
      <c r="A225" s="249"/>
      <c r="B225" s="249"/>
      <c r="C225" s="249"/>
      <c r="D225" s="249"/>
      <c r="E225" s="6" t="s">
        <v>15</v>
      </c>
      <c r="F225" s="59">
        <v>5.1388888888888887E-2</v>
      </c>
      <c r="G225" s="249"/>
      <c r="H225" s="6"/>
      <c r="I225" s="6" t="s">
        <v>15</v>
      </c>
      <c r="J225" s="8">
        <v>0.95</v>
      </c>
      <c r="K225" s="6" t="s">
        <v>15</v>
      </c>
      <c r="L225" s="8">
        <v>0.91</v>
      </c>
      <c r="M225" s="6" t="s">
        <v>15</v>
      </c>
      <c r="N225" s="8">
        <v>0.96</v>
      </c>
      <c r="O225" s="6" t="s">
        <v>15</v>
      </c>
      <c r="P225" s="8">
        <v>0.94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">
      <c r="A226" s="249"/>
      <c r="B226" s="249"/>
      <c r="C226" s="249"/>
      <c r="D226" s="249"/>
      <c r="E226" s="6" t="s">
        <v>15</v>
      </c>
      <c r="F226" s="59">
        <v>5.2083333333333336E-2</v>
      </c>
      <c r="G226" s="249"/>
      <c r="H226" s="6"/>
      <c r="I226" s="6" t="s">
        <v>15</v>
      </c>
      <c r="J226" s="8">
        <v>0.96</v>
      </c>
      <c r="K226" s="6" t="s">
        <v>15</v>
      </c>
      <c r="L226" s="8">
        <v>0.9</v>
      </c>
      <c r="M226" s="6" t="s">
        <v>15</v>
      </c>
      <c r="N226" s="8">
        <v>0.96</v>
      </c>
      <c r="O226" s="6" t="s">
        <v>15</v>
      </c>
      <c r="P226" s="8">
        <v>0.93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3">
      <c r="A227" s="249"/>
      <c r="B227" s="249"/>
      <c r="C227" s="249"/>
      <c r="D227" s="249"/>
      <c r="E227" s="6" t="s">
        <v>15</v>
      </c>
      <c r="F227" s="59">
        <v>5.2777777777777778E-2</v>
      </c>
      <c r="G227" s="249"/>
      <c r="H227" s="6" t="s">
        <v>130</v>
      </c>
      <c r="I227" s="6" t="s">
        <v>15</v>
      </c>
      <c r="J227" s="8">
        <v>0.95</v>
      </c>
      <c r="K227" s="6" t="s">
        <v>15</v>
      </c>
      <c r="L227" s="8">
        <v>0.9</v>
      </c>
      <c r="M227" s="6" t="s">
        <v>15</v>
      </c>
      <c r="N227" s="8">
        <v>0.97</v>
      </c>
      <c r="O227" s="6" t="s">
        <v>15</v>
      </c>
      <c r="P227" s="8">
        <v>0.94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3">
      <c r="A228" s="249"/>
      <c r="B228" s="249"/>
      <c r="C228" s="249"/>
      <c r="D228" s="249"/>
      <c r="E228" s="64"/>
      <c r="F228" s="8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3">
      <c r="A229" s="249"/>
      <c r="B229" s="249"/>
      <c r="C229" s="249"/>
      <c r="D229" s="249"/>
      <c r="E229" s="242" t="s">
        <v>16</v>
      </c>
      <c r="F229" s="243"/>
      <c r="G229" s="243"/>
      <c r="H229" s="244"/>
      <c r="I229" s="6"/>
      <c r="J229" s="85">
        <f>AVERAGEA(J152:J153,J166:J181,J185:J186,J194:J196,J198,J201:J203,J207:J208,J212:J223,J225:J227)</f>
        <v>0.88272727272727314</v>
      </c>
      <c r="K229" s="66"/>
      <c r="L229" s="85">
        <f>AVERAGEA(L151:L153,L166:L181,L185:L186,L194:L196,L198,L201:L204,L207:L208,L212:L223,L225:L227)</f>
        <v>0.78086956521739093</v>
      </c>
      <c r="M229" s="66"/>
      <c r="N229" s="85">
        <f>AVERAGEA(N151:N153,N166,N168:N170,N172:N181,N185:N186,N189:N192,N194:N196,N198,N201:N209,N212:N223,N225:N227)</f>
        <v>0.85921568627450984</v>
      </c>
      <c r="O229" s="66"/>
      <c r="P229" s="85">
        <f>AVERAGEA(P151:P153,P166:P181,P185:P186,P194:P196,P198,P201:P203,P207:P209,P212:P223,P225:P227)</f>
        <v>0.82499999999999996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3">
      <c r="A230" s="249"/>
      <c r="B230" s="249"/>
      <c r="C230" s="249"/>
      <c r="D230" s="249"/>
      <c r="E230" s="242" t="s">
        <v>1</v>
      </c>
      <c r="F230" s="243"/>
      <c r="G230" s="243"/>
      <c r="H230" s="244"/>
      <c r="I230" s="6"/>
      <c r="J230" s="8">
        <v>11</v>
      </c>
      <c r="K230" s="6"/>
      <c r="L230" s="8">
        <v>9</v>
      </c>
      <c r="M230" s="6"/>
      <c r="N230" s="8">
        <v>4</v>
      </c>
      <c r="O230" s="6"/>
      <c r="P230" s="8">
        <v>9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">
      <c r="A231" s="249"/>
      <c r="B231" s="249"/>
      <c r="C231" s="249"/>
      <c r="D231" s="249"/>
      <c r="E231" s="242" t="s">
        <v>2</v>
      </c>
      <c r="F231" s="243"/>
      <c r="G231" s="243"/>
      <c r="H231" s="244"/>
      <c r="I231" s="6"/>
      <c r="J231" s="8">
        <v>44</v>
      </c>
      <c r="K231" s="6"/>
      <c r="L231" s="8">
        <v>46</v>
      </c>
      <c r="M231" s="6"/>
      <c r="N231" s="8">
        <v>513</v>
      </c>
      <c r="O231" s="6"/>
      <c r="P231" s="8">
        <v>46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</row>
    <row r="233" spans="1:28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3">
      <c r="A235" s="294">
        <v>14</v>
      </c>
      <c r="B235" s="295" t="s">
        <v>0</v>
      </c>
      <c r="C235" s="295" t="s">
        <v>0</v>
      </c>
      <c r="D235" s="297" t="s">
        <v>57</v>
      </c>
      <c r="E235" s="87" t="s">
        <v>13</v>
      </c>
      <c r="F235" s="59">
        <v>0</v>
      </c>
      <c r="G235" s="267" t="s">
        <v>58</v>
      </c>
      <c r="H235" s="20"/>
      <c r="I235" s="87" t="s">
        <v>13</v>
      </c>
      <c r="J235" s="88">
        <v>0</v>
      </c>
      <c r="K235" s="87" t="s">
        <v>13</v>
      </c>
      <c r="L235" s="88">
        <v>0</v>
      </c>
      <c r="M235" s="87" t="s">
        <v>13</v>
      </c>
      <c r="N235" s="88">
        <v>0</v>
      </c>
      <c r="O235" s="87" t="s">
        <v>13</v>
      </c>
      <c r="P235" s="88">
        <v>0</v>
      </c>
      <c r="Q235" s="89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3">
      <c r="A236" s="249"/>
      <c r="B236" s="249"/>
      <c r="C236" s="249"/>
      <c r="D236" s="245"/>
      <c r="E236" s="87" t="s">
        <v>13</v>
      </c>
      <c r="F236" s="59">
        <v>6.9444444444444447E-4</v>
      </c>
      <c r="G236" s="245"/>
      <c r="H236" s="20"/>
      <c r="I236" s="87" t="s">
        <v>13</v>
      </c>
      <c r="J236" s="88">
        <v>0</v>
      </c>
      <c r="K236" s="87" t="s">
        <v>13</v>
      </c>
      <c r="L236" s="88">
        <v>0</v>
      </c>
      <c r="M236" s="87" t="s">
        <v>13</v>
      </c>
      <c r="N236" s="88">
        <v>0</v>
      </c>
      <c r="O236" s="87" t="s">
        <v>13</v>
      </c>
      <c r="P236" s="88">
        <v>0</v>
      </c>
      <c r="Q236" s="89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3">
      <c r="A237" s="249"/>
      <c r="B237" s="249"/>
      <c r="C237" s="249"/>
      <c r="D237" s="245"/>
      <c r="E237" s="87" t="s">
        <v>13</v>
      </c>
      <c r="F237" s="59">
        <v>1.3888888888888889E-3</v>
      </c>
      <c r="G237" s="245"/>
      <c r="H237" s="20"/>
      <c r="I237" s="87" t="s">
        <v>13</v>
      </c>
      <c r="J237" s="88">
        <v>0</v>
      </c>
      <c r="K237" s="87" t="s">
        <v>13</v>
      </c>
      <c r="L237" s="88">
        <v>0</v>
      </c>
      <c r="M237" s="87" t="s">
        <v>13</v>
      </c>
      <c r="N237" s="88">
        <v>0</v>
      </c>
      <c r="O237" s="87" t="s">
        <v>13</v>
      </c>
      <c r="P237" s="88">
        <v>0</v>
      </c>
      <c r="Q237" s="89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">
      <c r="A238" s="249"/>
      <c r="B238" s="249"/>
      <c r="C238" s="249"/>
      <c r="D238" s="245"/>
      <c r="E238" s="73" t="s">
        <v>19</v>
      </c>
      <c r="F238" s="59">
        <v>2.0833333333333333E-3</v>
      </c>
      <c r="G238" s="245"/>
      <c r="H238" s="20"/>
      <c r="I238" s="50" t="s">
        <v>19</v>
      </c>
      <c r="J238" s="62">
        <v>0.91</v>
      </c>
      <c r="K238" s="50" t="s">
        <v>19</v>
      </c>
      <c r="L238" s="62">
        <v>0.85</v>
      </c>
      <c r="M238" s="50" t="s">
        <v>19</v>
      </c>
      <c r="N238" s="62">
        <v>0.93</v>
      </c>
      <c r="O238" s="6" t="s">
        <v>15</v>
      </c>
      <c r="P238" s="8">
        <v>0.76</v>
      </c>
      <c r="Q238" s="89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3">
      <c r="A239" s="249"/>
      <c r="B239" s="249"/>
      <c r="C239" s="249"/>
      <c r="D239" s="245"/>
      <c r="E239" s="73" t="s">
        <v>19</v>
      </c>
      <c r="F239" s="59">
        <v>2.7777777777777779E-3</v>
      </c>
      <c r="G239" s="245"/>
      <c r="H239" s="20"/>
      <c r="I239" s="50" t="s">
        <v>19</v>
      </c>
      <c r="J239" s="62">
        <v>0.88</v>
      </c>
      <c r="K239" s="50" t="s">
        <v>19</v>
      </c>
      <c r="L239" s="62">
        <v>0.74</v>
      </c>
      <c r="M239" s="50" t="s">
        <v>19</v>
      </c>
      <c r="N239" s="62">
        <v>0.89</v>
      </c>
      <c r="O239" s="6" t="s">
        <v>19</v>
      </c>
      <c r="P239" s="8">
        <v>0.81</v>
      </c>
      <c r="Q239" s="89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3">
      <c r="A240" s="249"/>
      <c r="B240" s="249"/>
      <c r="C240" s="249"/>
      <c r="D240" s="245"/>
      <c r="E240" s="73" t="s">
        <v>15</v>
      </c>
      <c r="F240" s="59">
        <v>3.472222222222222E-3</v>
      </c>
      <c r="G240" s="245"/>
      <c r="H240" s="50"/>
      <c r="I240" s="50" t="s">
        <v>15</v>
      </c>
      <c r="J240" s="62">
        <v>0.94</v>
      </c>
      <c r="K240" s="50" t="s">
        <v>15</v>
      </c>
      <c r="L240" s="62">
        <v>0.9</v>
      </c>
      <c r="M240" s="50" t="s">
        <v>15</v>
      </c>
      <c r="N240" s="62">
        <v>0.95</v>
      </c>
      <c r="O240" s="6" t="s">
        <v>15</v>
      </c>
      <c r="P240" s="8">
        <v>0.93</v>
      </c>
      <c r="Q240" s="89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3">
      <c r="A241" s="249"/>
      <c r="B241" s="249"/>
      <c r="C241" s="249"/>
      <c r="D241" s="245"/>
      <c r="E241" s="73" t="s">
        <v>19</v>
      </c>
      <c r="F241" s="70">
        <v>4.1666666666666666E-3</v>
      </c>
      <c r="G241" s="245"/>
      <c r="H241" s="20"/>
      <c r="I241" s="50" t="s">
        <v>19</v>
      </c>
      <c r="J241" s="62">
        <v>0.84</v>
      </c>
      <c r="K241" s="50" t="s">
        <v>19</v>
      </c>
      <c r="L241" s="62">
        <v>0.85</v>
      </c>
      <c r="M241" s="50" t="s">
        <v>19</v>
      </c>
      <c r="N241" s="62">
        <v>0.91</v>
      </c>
      <c r="O241" s="71" t="s">
        <v>131</v>
      </c>
      <c r="P241" s="72" t="s">
        <v>132</v>
      </c>
      <c r="Q241" s="89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3">
      <c r="A242" s="249"/>
      <c r="B242" s="249"/>
      <c r="C242" s="249"/>
      <c r="D242" s="245"/>
      <c r="E242" s="73" t="s">
        <v>19</v>
      </c>
      <c r="F242" s="70">
        <v>4.8611111111111112E-3</v>
      </c>
      <c r="G242" s="245"/>
      <c r="H242" s="20"/>
      <c r="I242" s="81" t="s">
        <v>108</v>
      </c>
      <c r="J242" s="82" t="s">
        <v>133</v>
      </c>
      <c r="K242" s="50" t="s">
        <v>19</v>
      </c>
      <c r="L242" s="62">
        <v>0.89</v>
      </c>
      <c r="M242" s="50" t="s">
        <v>19</v>
      </c>
      <c r="N242" s="62">
        <v>0.93</v>
      </c>
      <c r="O242" s="74" t="s">
        <v>15</v>
      </c>
      <c r="P242" s="75">
        <v>0.72</v>
      </c>
      <c r="Q242" s="89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3">
      <c r="A243" s="249"/>
      <c r="B243" s="249"/>
      <c r="C243" s="249"/>
      <c r="D243" s="245"/>
      <c r="E243" s="73" t="s">
        <v>19</v>
      </c>
      <c r="F243" s="59">
        <v>5.5555555555555558E-3</v>
      </c>
      <c r="G243" s="245"/>
      <c r="H243" s="20" t="s">
        <v>44</v>
      </c>
      <c r="I243" s="50" t="s">
        <v>19</v>
      </c>
      <c r="J243" s="62">
        <v>0.86</v>
      </c>
      <c r="K243" s="50" t="s">
        <v>19</v>
      </c>
      <c r="L243" s="62">
        <v>0.85</v>
      </c>
      <c r="M243" s="50" t="s">
        <v>19</v>
      </c>
      <c r="N243" s="62">
        <v>0.93</v>
      </c>
      <c r="O243" s="6" t="s">
        <v>19</v>
      </c>
      <c r="P243" s="8">
        <v>0.87</v>
      </c>
      <c r="Q243" s="89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3">
      <c r="A244" s="249"/>
      <c r="B244" s="249"/>
      <c r="C244" s="249"/>
      <c r="D244" s="245"/>
      <c r="E244" s="73" t="s">
        <v>19</v>
      </c>
      <c r="F244" s="59">
        <v>6.2500000000000003E-3</v>
      </c>
      <c r="G244" s="245"/>
      <c r="H244" s="20"/>
      <c r="I244" s="50" t="s">
        <v>19</v>
      </c>
      <c r="J244" s="62">
        <v>0.92</v>
      </c>
      <c r="K244" s="50" t="s">
        <v>19</v>
      </c>
      <c r="L244" s="62">
        <v>0.87</v>
      </c>
      <c r="M244" s="50" t="s">
        <v>19</v>
      </c>
      <c r="N244" s="62">
        <v>0.91</v>
      </c>
      <c r="O244" s="6" t="s">
        <v>19</v>
      </c>
      <c r="P244" s="8">
        <v>0.86</v>
      </c>
      <c r="Q244" s="89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">
      <c r="A245" s="249"/>
      <c r="B245" s="249"/>
      <c r="C245" s="249"/>
      <c r="D245" s="245"/>
      <c r="E245" s="87" t="s">
        <v>13</v>
      </c>
      <c r="F245" s="59">
        <v>6.9444444444444441E-3</v>
      </c>
      <c r="G245" s="245"/>
      <c r="H245" s="20"/>
      <c r="I245" s="87" t="s">
        <v>13</v>
      </c>
      <c r="J245" s="88">
        <v>0</v>
      </c>
      <c r="K245" s="87" t="s">
        <v>13</v>
      </c>
      <c r="L245" s="88">
        <v>0</v>
      </c>
      <c r="M245" s="87" t="s">
        <v>13</v>
      </c>
      <c r="N245" s="88">
        <v>0</v>
      </c>
      <c r="O245" s="87" t="s">
        <v>13</v>
      </c>
      <c r="P245" s="88">
        <v>0</v>
      </c>
      <c r="Q245" s="89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3">
      <c r="A246" s="249"/>
      <c r="B246" s="249"/>
      <c r="C246" s="249"/>
      <c r="D246" s="245"/>
      <c r="E246" s="87" t="s">
        <v>13</v>
      </c>
      <c r="F246" s="59">
        <v>7.6388888888888886E-3</v>
      </c>
      <c r="G246" s="245"/>
      <c r="H246" s="20"/>
      <c r="I246" s="87" t="s">
        <v>13</v>
      </c>
      <c r="J246" s="88">
        <v>0</v>
      </c>
      <c r="K246" s="87" t="s">
        <v>13</v>
      </c>
      <c r="L246" s="88">
        <v>0</v>
      </c>
      <c r="M246" s="87" t="s">
        <v>13</v>
      </c>
      <c r="N246" s="88">
        <v>0</v>
      </c>
      <c r="O246" s="87" t="s">
        <v>13</v>
      </c>
      <c r="P246" s="88">
        <v>0</v>
      </c>
      <c r="Q246" s="89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3">
      <c r="A247" s="249"/>
      <c r="B247" s="249"/>
      <c r="C247" s="249"/>
      <c r="D247" s="245"/>
      <c r="E247" s="87" t="s">
        <v>13</v>
      </c>
      <c r="F247" s="59">
        <v>8.3333333333333332E-3</v>
      </c>
      <c r="G247" s="245"/>
      <c r="H247" s="20"/>
      <c r="I247" s="87" t="s">
        <v>13</v>
      </c>
      <c r="J247" s="88">
        <v>0</v>
      </c>
      <c r="K247" s="87" t="s">
        <v>13</v>
      </c>
      <c r="L247" s="88">
        <v>0</v>
      </c>
      <c r="M247" s="87" t="s">
        <v>13</v>
      </c>
      <c r="N247" s="88">
        <v>0</v>
      </c>
      <c r="O247" s="87" t="s">
        <v>13</v>
      </c>
      <c r="P247" s="88">
        <v>0</v>
      </c>
      <c r="Q247" s="89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3">
      <c r="A248" s="249"/>
      <c r="B248" s="249"/>
      <c r="C248" s="249"/>
      <c r="D248" s="245"/>
      <c r="E248" s="87" t="s">
        <v>13</v>
      </c>
      <c r="F248" s="59">
        <v>9.0277777777777769E-3</v>
      </c>
      <c r="G248" s="245"/>
      <c r="H248" s="20"/>
      <c r="I248" s="87" t="s">
        <v>13</v>
      </c>
      <c r="J248" s="88">
        <v>0</v>
      </c>
      <c r="K248" s="87" t="s">
        <v>13</v>
      </c>
      <c r="L248" s="88">
        <v>0</v>
      </c>
      <c r="M248" s="87" t="s">
        <v>13</v>
      </c>
      <c r="N248" s="88">
        <v>0</v>
      </c>
      <c r="O248" s="87" t="s">
        <v>13</v>
      </c>
      <c r="P248" s="88">
        <v>0</v>
      </c>
      <c r="Q248" s="89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3">
      <c r="A249" s="249"/>
      <c r="B249" s="249"/>
      <c r="C249" s="249"/>
      <c r="D249" s="245"/>
      <c r="E249" s="87" t="s">
        <v>13</v>
      </c>
      <c r="F249" s="59">
        <v>9.7222222222222224E-3</v>
      </c>
      <c r="G249" s="245"/>
      <c r="H249" s="20"/>
      <c r="I249" s="87" t="s">
        <v>13</v>
      </c>
      <c r="J249" s="88">
        <v>0</v>
      </c>
      <c r="K249" s="87" t="s">
        <v>13</v>
      </c>
      <c r="L249" s="87"/>
      <c r="M249" s="87" t="s">
        <v>13</v>
      </c>
      <c r="N249" s="88">
        <v>0</v>
      </c>
      <c r="O249" s="87" t="s">
        <v>13</v>
      </c>
      <c r="P249" s="88">
        <v>0</v>
      </c>
      <c r="Q249" s="89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4">
      <c r="A250" s="249"/>
      <c r="B250" s="249"/>
      <c r="C250" s="249"/>
      <c r="D250" s="245"/>
      <c r="E250" s="73" t="s">
        <v>19</v>
      </c>
      <c r="F250" s="70">
        <v>1.0416666666666666E-2</v>
      </c>
      <c r="G250" s="245"/>
      <c r="H250" s="20" t="s">
        <v>80</v>
      </c>
      <c r="I250" s="90" t="s">
        <v>19</v>
      </c>
      <c r="J250" s="91">
        <v>0.86</v>
      </c>
      <c r="K250" s="50" t="s">
        <v>19</v>
      </c>
      <c r="L250" s="62">
        <v>0.86</v>
      </c>
      <c r="M250" s="50" t="s">
        <v>19</v>
      </c>
      <c r="N250" s="62">
        <v>0.82</v>
      </c>
      <c r="O250" s="71" t="s">
        <v>108</v>
      </c>
      <c r="P250" s="72" t="s">
        <v>134</v>
      </c>
      <c r="Q250" s="89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3">
      <c r="A251" s="249"/>
      <c r="B251" s="249"/>
      <c r="C251" s="249"/>
      <c r="D251" s="245"/>
      <c r="E251" s="73" t="s">
        <v>19</v>
      </c>
      <c r="F251" s="70">
        <v>1.1111111111111112E-2</v>
      </c>
      <c r="G251" s="246"/>
      <c r="H251" s="20" t="s">
        <v>44</v>
      </c>
      <c r="I251" s="60" t="s">
        <v>13</v>
      </c>
      <c r="J251" s="61">
        <v>0</v>
      </c>
      <c r="K251" s="81" t="s">
        <v>108</v>
      </c>
      <c r="L251" s="82" t="s">
        <v>135</v>
      </c>
      <c r="M251" s="50" t="s">
        <v>19</v>
      </c>
      <c r="N251" s="62">
        <v>0.65</v>
      </c>
      <c r="O251" s="74" t="s">
        <v>15</v>
      </c>
      <c r="P251" s="75">
        <v>0.28000000000000003</v>
      </c>
      <c r="Q251" s="89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3">
      <c r="A252" s="249"/>
      <c r="B252" s="249"/>
      <c r="C252" s="249"/>
      <c r="D252" s="245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3">
      <c r="A253" s="249"/>
      <c r="B253" s="249"/>
      <c r="C253" s="249"/>
      <c r="D253" s="245"/>
      <c r="E253" s="242" t="s">
        <v>16</v>
      </c>
      <c r="F253" s="243"/>
      <c r="G253" s="243"/>
      <c r="H253" s="244"/>
      <c r="I253" s="6"/>
      <c r="J253" s="65">
        <f>AVERAGEA(J238:J241,J243:J244,J250)</f>
        <v>0.88714285714285712</v>
      </c>
      <c r="K253" s="66"/>
      <c r="L253" s="65">
        <f>AVERAGEA(L238:L244,L250)</f>
        <v>0.85124999999999995</v>
      </c>
      <c r="M253" s="66"/>
      <c r="N253" s="65">
        <f>AVERAGEA(N238:N244,N250:N251)</f>
        <v>0.88000000000000012</v>
      </c>
      <c r="O253" s="66"/>
      <c r="P253" s="65">
        <f>AVERAGEA(P243:P244,P238:P240)</f>
        <v>0.84600000000000009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3">
      <c r="A254" s="249"/>
      <c r="B254" s="249"/>
      <c r="C254" s="249"/>
      <c r="D254" s="245"/>
      <c r="E254" s="242" t="s">
        <v>1</v>
      </c>
      <c r="F254" s="243"/>
      <c r="G254" s="243"/>
      <c r="H254" s="244"/>
      <c r="I254" s="6"/>
      <c r="J254" s="8">
        <v>2</v>
      </c>
      <c r="K254" s="6"/>
      <c r="L254" s="8">
        <v>1</v>
      </c>
      <c r="M254" s="6"/>
      <c r="N254" s="8">
        <v>0</v>
      </c>
      <c r="O254" s="6"/>
      <c r="P254" s="8">
        <v>4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3">
      <c r="A255" s="249"/>
      <c r="B255" s="249"/>
      <c r="C255" s="249"/>
      <c r="D255" s="246"/>
      <c r="E255" s="242" t="s">
        <v>2</v>
      </c>
      <c r="F255" s="243"/>
      <c r="G255" s="243"/>
      <c r="H255" s="244"/>
      <c r="I255" s="6"/>
      <c r="J255" s="8">
        <v>7</v>
      </c>
      <c r="K255" s="6"/>
      <c r="L255" s="8">
        <v>8</v>
      </c>
      <c r="M255" s="6"/>
      <c r="N255" s="8">
        <v>9</v>
      </c>
      <c r="O255" s="6"/>
      <c r="P255" s="8">
        <v>5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3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</row>
    <row r="257" spans="1:28" ht="13">
      <c r="A257" s="294">
        <v>1</v>
      </c>
      <c r="B257" s="292" t="s">
        <v>0</v>
      </c>
      <c r="C257" s="292" t="s">
        <v>0</v>
      </c>
      <c r="D257" s="293" t="s">
        <v>3</v>
      </c>
      <c r="E257" s="6" t="s">
        <v>15</v>
      </c>
      <c r="F257" s="23">
        <v>0</v>
      </c>
      <c r="G257" s="293" t="s">
        <v>68</v>
      </c>
      <c r="H257" s="6"/>
      <c r="I257" s="6" t="s">
        <v>15</v>
      </c>
      <c r="J257" s="8">
        <v>0.93</v>
      </c>
      <c r="K257" s="6" t="s">
        <v>15</v>
      </c>
      <c r="L257" s="8">
        <v>0.86</v>
      </c>
      <c r="M257" s="6" t="s">
        <v>15</v>
      </c>
      <c r="N257" s="8">
        <v>0.95</v>
      </c>
      <c r="O257" s="6" t="s">
        <v>15</v>
      </c>
      <c r="P257" s="8">
        <v>0.91</v>
      </c>
    </row>
    <row r="258" spans="1:28" ht="13">
      <c r="A258" s="249"/>
      <c r="B258" s="249"/>
      <c r="C258" s="249"/>
      <c r="D258" s="249"/>
      <c r="E258" s="6" t="s">
        <v>15</v>
      </c>
      <c r="F258" s="23">
        <v>0.1</v>
      </c>
      <c r="G258" s="249"/>
      <c r="H258" s="6"/>
      <c r="I258" s="6" t="s">
        <v>15</v>
      </c>
      <c r="J258" s="8">
        <v>0.94</v>
      </c>
      <c r="K258" s="6" t="s">
        <v>15</v>
      </c>
      <c r="L258" s="8">
        <v>0.87</v>
      </c>
      <c r="M258" s="6" t="s">
        <v>15</v>
      </c>
      <c r="N258" s="8">
        <v>0.95</v>
      </c>
      <c r="O258" s="6" t="s">
        <v>15</v>
      </c>
      <c r="P258" s="8">
        <v>0.9</v>
      </c>
    </row>
    <row r="259" spans="1:28" ht="13">
      <c r="A259" s="249"/>
      <c r="B259" s="249"/>
      <c r="C259" s="249"/>
      <c r="D259" s="249"/>
      <c r="E259" s="6" t="s">
        <v>15</v>
      </c>
      <c r="F259" s="23">
        <v>0.2</v>
      </c>
      <c r="G259" s="249"/>
      <c r="H259" s="6"/>
      <c r="I259" s="6" t="s">
        <v>15</v>
      </c>
      <c r="J259" s="8">
        <v>0.93</v>
      </c>
      <c r="K259" s="6" t="s">
        <v>15</v>
      </c>
      <c r="L259" s="8">
        <v>0.88</v>
      </c>
      <c r="M259" s="6" t="s">
        <v>15</v>
      </c>
      <c r="N259" s="8">
        <v>0.95</v>
      </c>
      <c r="O259" s="6" t="s">
        <v>15</v>
      </c>
      <c r="P259" s="8">
        <v>0.91</v>
      </c>
    </row>
    <row r="260" spans="1:28" ht="13">
      <c r="A260" s="249"/>
      <c r="B260" s="249"/>
      <c r="C260" s="249"/>
      <c r="D260" s="249"/>
      <c r="E260" s="6" t="s">
        <v>15</v>
      </c>
      <c r="F260" s="23">
        <v>0.3</v>
      </c>
      <c r="G260" s="249"/>
      <c r="H260" s="6"/>
      <c r="I260" s="6" t="s">
        <v>15</v>
      </c>
      <c r="J260" s="8">
        <v>0.93</v>
      </c>
      <c r="K260" s="6" t="s">
        <v>15</v>
      </c>
      <c r="L260" s="8">
        <v>0.88</v>
      </c>
      <c r="M260" s="6" t="s">
        <v>15</v>
      </c>
      <c r="N260" s="8">
        <v>0.95</v>
      </c>
      <c r="O260" s="6" t="s">
        <v>15</v>
      </c>
      <c r="P260" s="8">
        <v>0.91</v>
      </c>
    </row>
    <row r="261" spans="1:28" ht="13">
      <c r="A261" s="249"/>
      <c r="B261" s="249"/>
      <c r="C261" s="249"/>
      <c r="D261" s="249"/>
      <c r="E261" s="6" t="s">
        <v>15</v>
      </c>
      <c r="F261" s="23">
        <v>0.4</v>
      </c>
      <c r="G261" s="249"/>
      <c r="H261" s="6"/>
      <c r="I261" s="6" t="s">
        <v>15</v>
      </c>
      <c r="J261" s="8">
        <v>0.93</v>
      </c>
      <c r="K261" s="6" t="s">
        <v>15</v>
      </c>
      <c r="L261" s="8">
        <v>0.86</v>
      </c>
      <c r="M261" s="6" t="s">
        <v>15</v>
      </c>
      <c r="N261" s="8">
        <v>0.95</v>
      </c>
      <c r="O261" s="6" t="s">
        <v>15</v>
      </c>
      <c r="P261" s="8">
        <v>0.91</v>
      </c>
    </row>
    <row r="262" spans="1:28" ht="13">
      <c r="A262" s="249"/>
      <c r="B262" s="249"/>
      <c r="C262" s="249"/>
      <c r="D262" s="249"/>
      <c r="E262" s="6" t="s">
        <v>15</v>
      </c>
      <c r="F262" s="23">
        <v>0.5</v>
      </c>
      <c r="G262" s="249"/>
      <c r="H262" s="6"/>
      <c r="I262" s="6" t="s">
        <v>15</v>
      </c>
      <c r="J262" s="8">
        <v>0.93</v>
      </c>
      <c r="K262" s="6" t="s">
        <v>15</v>
      </c>
      <c r="L262" s="8">
        <v>0.86</v>
      </c>
      <c r="M262" s="6" t="s">
        <v>15</v>
      </c>
      <c r="N262" s="8">
        <v>0.95</v>
      </c>
      <c r="O262" s="6" t="s">
        <v>15</v>
      </c>
      <c r="P262" s="8">
        <v>0.91</v>
      </c>
    </row>
    <row r="263" spans="1:28" ht="13">
      <c r="A263" s="249"/>
      <c r="B263" s="249"/>
      <c r="C263" s="249"/>
      <c r="D263" s="249"/>
      <c r="E263" s="6" t="s">
        <v>15</v>
      </c>
      <c r="F263" s="23">
        <v>0.6</v>
      </c>
      <c r="G263" s="249"/>
      <c r="H263" s="6"/>
      <c r="I263" s="6" t="s">
        <v>15</v>
      </c>
      <c r="J263" s="8">
        <v>0.93</v>
      </c>
      <c r="K263" s="6" t="s">
        <v>15</v>
      </c>
      <c r="L263" s="8">
        <v>0.85</v>
      </c>
      <c r="M263" s="6" t="s">
        <v>15</v>
      </c>
      <c r="N263" s="8">
        <v>0.95</v>
      </c>
      <c r="O263" s="6" t="s">
        <v>15</v>
      </c>
      <c r="P263" s="8">
        <v>0.92</v>
      </c>
    </row>
    <row r="264" spans="1:28" ht="13">
      <c r="A264" s="249"/>
      <c r="B264" s="249"/>
      <c r="C264" s="249"/>
      <c r="D264" s="249"/>
      <c r="E264" s="6" t="s">
        <v>15</v>
      </c>
      <c r="F264" s="23">
        <v>0.7</v>
      </c>
      <c r="G264" s="249"/>
      <c r="H264" s="6"/>
      <c r="I264" s="6" t="s">
        <v>15</v>
      </c>
      <c r="J264" s="8">
        <v>0.89</v>
      </c>
      <c r="K264" s="6" t="s">
        <v>15</v>
      </c>
      <c r="L264" s="8">
        <v>0.86</v>
      </c>
      <c r="M264" s="6" t="s">
        <v>15</v>
      </c>
      <c r="N264" s="8">
        <v>0.95</v>
      </c>
      <c r="O264" s="6" t="s">
        <v>15</v>
      </c>
      <c r="P264" s="8">
        <v>0.9</v>
      </c>
    </row>
    <row r="265" spans="1:28" ht="13">
      <c r="A265" s="249"/>
      <c r="B265" s="249"/>
      <c r="C265" s="249"/>
      <c r="D265" s="249"/>
      <c r="E265" s="6" t="s">
        <v>15</v>
      </c>
      <c r="F265" s="23">
        <v>0.8</v>
      </c>
      <c r="G265" s="249"/>
      <c r="H265" s="293" t="s">
        <v>136</v>
      </c>
      <c r="I265" s="74" t="s">
        <v>13</v>
      </c>
      <c r="J265" s="75">
        <v>0</v>
      </c>
      <c r="K265" s="6" t="s">
        <v>15</v>
      </c>
      <c r="L265" s="8">
        <v>0.64</v>
      </c>
      <c r="M265" s="6" t="s">
        <v>15</v>
      </c>
      <c r="N265" s="8">
        <v>0.91</v>
      </c>
      <c r="O265" s="6" t="s">
        <v>15</v>
      </c>
      <c r="P265" s="8">
        <v>0.75</v>
      </c>
    </row>
    <row r="266" spans="1:28" ht="13">
      <c r="A266" s="249"/>
      <c r="B266" s="249"/>
      <c r="C266" s="249"/>
      <c r="D266" s="249"/>
      <c r="E266" s="6" t="s">
        <v>15</v>
      </c>
      <c r="F266" s="23">
        <v>0.9</v>
      </c>
      <c r="G266" s="249"/>
      <c r="H266" s="249"/>
      <c r="I266" s="74" t="s">
        <v>13</v>
      </c>
      <c r="J266" s="75">
        <v>0</v>
      </c>
      <c r="K266" s="74" t="s">
        <v>13</v>
      </c>
      <c r="L266" s="75">
        <v>0</v>
      </c>
      <c r="M266" s="74" t="s">
        <v>107</v>
      </c>
      <c r="N266" s="75">
        <v>0.31</v>
      </c>
      <c r="O266" s="74" t="s">
        <v>13</v>
      </c>
      <c r="P266" s="75">
        <v>0</v>
      </c>
    </row>
    <row r="267" spans="1:28" ht="13">
      <c r="A267" s="249"/>
      <c r="B267" s="249"/>
      <c r="C267" s="249"/>
      <c r="D267" s="249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</row>
    <row r="268" spans="1:28" ht="13">
      <c r="A268" s="249"/>
      <c r="B268" s="249"/>
      <c r="C268" s="249"/>
      <c r="D268" s="249"/>
      <c r="E268" s="296" t="s">
        <v>16</v>
      </c>
      <c r="F268" s="249"/>
      <c r="G268" s="249"/>
      <c r="H268" s="249"/>
      <c r="I268" s="6"/>
      <c r="J268" s="85">
        <f>AVERAGEA(J257:J264)</f>
        <v>0.92624999999999991</v>
      </c>
      <c r="K268" s="66"/>
      <c r="L268" s="65">
        <f>AVERAGEA(L257:L265)</f>
        <v>0.84</v>
      </c>
      <c r="M268" s="66"/>
      <c r="N268" s="65">
        <f>AVERAGEA(N257:N265)</f>
        <v>0.94555555555555548</v>
      </c>
      <c r="O268" s="66"/>
      <c r="P268" s="65">
        <f>AVERAGEA(P257:P265)</f>
        <v>0.89111111111111108</v>
      </c>
    </row>
    <row r="269" spans="1:28" ht="13">
      <c r="A269" s="249"/>
      <c r="B269" s="249"/>
      <c r="C269" s="249"/>
      <c r="D269" s="249"/>
      <c r="E269" s="296" t="s">
        <v>1</v>
      </c>
      <c r="F269" s="249"/>
      <c r="G269" s="249"/>
      <c r="H269" s="249"/>
      <c r="I269" s="6"/>
      <c r="J269" s="8">
        <v>2</v>
      </c>
      <c r="K269" s="6"/>
      <c r="L269" s="8">
        <v>1</v>
      </c>
      <c r="M269" s="6"/>
      <c r="N269" s="8">
        <v>1</v>
      </c>
      <c r="O269" s="6"/>
      <c r="P269" s="8">
        <v>1</v>
      </c>
    </row>
    <row r="270" spans="1:28" ht="13">
      <c r="A270" s="249"/>
      <c r="B270" s="249"/>
      <c r="C270" s="249"/>
      <c r="D270" s="249"/>
      <c r="E270" s="296" t="s">
        <v>2</v>
      </c>
      <c r="F270" s="249"/>
      <c r="G270" s="249"/>
      <c r="H270" s="249"/>
      <c r="I270" s="6"/>
      <c r="J270" s="8">
        <v>8</v>
      </c>
      <c r="K270" s="6"/>
      <c r="L270" s="8">
        <v>9</v>
      </c>
      <c r="M270" s="6"/>
      <c r="N270" s="8">
        <v>9</v>
      </c>
      <c r="O270" s="6"/>
      <c r="P270" s="8">
        <v>9</v>
      </c>
    </row>
    <row r="271" spans="1:28" ht="13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</row>
    <row r="272" spans="1:28" ht="24">
      <c r="A272" s="261" t="s">
        <v>67</v>
      </c>
      <c r="B272" s="262"/>
      <c r="C272" s="262"/>
      <c r="D272" s="262"/>
      <c r="E272" s="262"/>
      <c r="F272" s="262"/>
      <c r="G272" s="262"/>
      <c r="H272" s="262"/>
      <c r="I272" s="262"/>
      <c r="J272" s="262"/>
      <c r="K272" s="262"/>
      <c r="L272" s="262"/>
      <c r="M272" s="262"/>
      <c r="N272" s="262"/>
      <c r="O272" s="262"/>
      <c r="P272" s="263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16" ht="13">
      <c r="A273" s="305">
        <v>4</v>
      </c>
      <c r="B273" s="298" t="s">
        <v>0</v>
      </c>
      <c r="C273" s="298" t="s">
        <v>0</v>
      </c>
      <c r="D273" s="299" t="s">
        <v>20</v>
      </c>
      <c r="E273" s="87" t="s">
        <v>13</v>
      </c>
      <c r="F273" s="22">
        <v>0</v>
      </c>
      <c r="G273" s="299" t="s">
        <v>58</v>
      </c>
      <c r="H273" s="6"/>
      <c r="I273" s="79"/>
      <c r="J273" s="79"/>
      <c r="K273" s="79"/>
      <c r="L273" s="79"/>
      <c r="M273" s="79"/>
      <c r="N273" s="79"/>
      <c r="O273" s="79"/>
      <c r="P273" s="79"/>
    </row>
    <row r="274" spans="1:16" ht="13">
      <c r="A274" s="249"/>
      <c r="B274" s="249"/>
      <c r="C274" s="249"/>
      <c r="D274" s="249"/>
      <c r="E274" s="87" t="s">
        <v>13</v>
      </c>
      <c r="F274" s="22">
        <v>0.1</v>
      </c>
      <c r="G274" s="249"/>
      <c r="H274" s="6"/>
      <c r="I274" s="79"/>
      <c r="J274" s="79"/>
      <c r="K274" s="79"/>
      <c r="L274" s="79"/>
      <c r="M274" s="79"/>
      <c r="N274" s="79"/>
      <c r="O274" s="79"/>
      <c r="P274" s="79"/>
    </row>
    <row r="275" spans="1:16" ht="13">
      <c r="A275" s="249"/>
      <c r="B275" s="249"/>
      <c r="C275" s="249"/>
      <c r="D275" s="249"/>
      <c r="E275" s="87" t="s">
        <v>13</v>
      </c>
      <c r="F275" s="22">
        <v>0.2</v>
      </c>
      <c r="G275" s="249"/>
      <c r="H275" s="6"/>
      <c r="I275" s="79"/>
      <c r="J275" s="79"/>
      <c r="K275" s="79"/>
      <c r="L275" s="79"/>
      <c r="M275" s="79"/>
      <c r="N275" s="79"/>
      <c r="O275" s="79"/>
      <c r="P275" s="79"/>
    </row>
    <row r="276" spans="1:16" ht="13">
      <c r="A276" s="249"/>
      <c r="B276" s="249"/>
      <c r="C276" s="249"/>
      <c r="D276" s="249"/>
      <c r="E276" s="87" t="s">
        <v>13</v>
      </c>
      <c r="F276" s="22">
        <v>0.3</v>
      </c>
      <c r="G276" s="249"/>
      <c r="H276" s="6"/>
      <c r="I276" s="79"/>
      <c r="J276" s="79"/>
      <c r="K276" s="79"/>
      <c r="L276" s="79"/>
      <c r="M276" s="79"/>
      <c r="N276" s="79"/>
      <c r="O276" s="79"/>
      <c r="P276" s="79"/>
    </row>
    <row r="277" spans="1:16" ht="13">
      <c r="A277" s="249"/>
      <c r="B277" s="249"/>
      <c r="C277" s="249"/>
      <c r="D277" s="249"/>
      <c r="E277" s="87" t="s">
        <v>13</v>
      </c>
      <c r="F277" s="22">
        <v>0.4</v>
      </c>
      <c r="G277" s="249"/>
      <c r="H277" s="6"/>
      <c r="I277" s="79"/>
      <c r="J277" s="79"/>
      <c r="K277" s="79"/>
      <c r="L277" s="79"/>
      <c r="M277" s="79"/>
      <c r="N277" s="79"/>
      <c r="O277" s="79"/>
      <c r="P277" s="79"/>
    </row>
    <row r="278" spans="1:16" ht="13">
      <c r="A278" s="249"/>
      <c r="B278" s="249"/>
      <c r="C278" s="249"/>
      <c r="D278" s="249"/>
      <c r="E278" s="79" t="s">
        <v>13</v>
      </c>
      <c r="F278" s="22">
        <v>0.5</v>
      </c>
      <c r="G278" s="249"/>
      <c r="H278" s="6"/>
      <c r="I278" s="74" t="s">
        <v>19</v>
      </c>
      <c r="J278" s="75">
        <v>0.59</v>
      </c>
      <c r="K278" s="74" t="s">
        <v>19</v>
      </c>
      <c r="L278" s="75">
        <v>0.45</v>
      </c>
      <c r="M278" s="79" t="s">
        <v>13</v>
      </c>
      <c r="N278" s="80">
        <v>0</v>
      </c>
      <c r="O278" s="79" t="s">
        <v>13</v>
      </c>
      <c r="P278" s="80">
        <v>0</v>
      </c>
    </row>
    <row r="279" spans="1:16" ht="13">
      <c r="A279" s="249"/>
      <c r="B279" s="249"/>
      <c r="C279" s="249"/>
      <c r="D279" s="249"/>
      <c r="E279" s="6" t="s">
        <v>15</v>
      </c>
      <c r="F279" s="22">
        <v>0.6</v>
      </c>
      <c r="G279" s="249"/>
      <c r="H279" s="6"/>
      <c r="I279" s="6" t="s">
        <v>19</v>
      </c>
      <c r="J279" s="8">
        <v>0.8</v>
      </c>
      <c r="K279" s="71" t="s">
        <v>108</v>
      </c>
      <c r="L279" s="72" t="s">
        <v>137</v>
      </c>
      <c r="M279" s="6" t="s">
        <v>15</v>
      </c>
      <c r="N279" s="8">
        <v>0.54</v>
      </c>
      <c r="O279" s="6" t="s">
        <v>19</v>
      </c>
      <c r="P279" s="8">
        <v>0.74</v>
      </c>
    </row>
    <row r="280" spans="1:16" ht="13">
      <c r="A280" s="249"/>
      <c r="B280" s="249"/>
      <c r="C280" s="249"/>
      <c r="D280" s="249"/>
      <c r="E280" s="73" t="s">
        <v>15</v>
      </c>
      <c r="F280" s="22">
        <v>0.7</v>
      </c>
      <c r="G280" s="249"/>
      <c r="H280" s="6"/>
      <c r="I280" s="6" t="s">
        <v>15</v>
      </c>
      <c r="J280" s="8">
        <v>0.76</v>
      </c>
      <c r="K280" s="6" t="s">
        <v>15</v>
      </c>
      <c r="L280" s="8">
        <v>0.76</v>
      </c>
      <c r="M280" s="6" t="s">
        <v>15</v>
      </c>
      <c r="N280" s="8">
        <v>0.93</v>
      </c>
      <c r="O280" s="6" t="s">
        <v>15</v>
      </c>
      <c r="P280" s="8">
        <v>0.78</v>
      </c>
    </row>
    <row r="281" spans="1:16" ht="13">
      <c r="A281" s="249"/>
      <c r="B281" s="249"/>
      <c r="C281" s="249"/>
      <c r="D281" s="249"/>
      <c r="E281" s="6" t="s">
        <v>15</v>
      </c>
      <c r="F281" s="22">
        <v>0.8</v>
      </c>
      <c r="G281" s="249"/>
      <c r="H281" s="6"/>
      <c r="I281" s="6" t="s">
        <v>15</v>
      </c>
      <c r="J281" s="8">
        <v>0.89</v>
      </c>
      <c r="K281" s="6" t="s">
        <v>15</v>
      </c>
      <c r="L281" s="8">
        <v>0.82</v>
      </c>
      <c r="M281" s="6" t="s">
        <v>15</v>
      </c>
      <c r="N281" s="8">
        <v>0.92</v>
      </c>
      <c r="O281" s="6" t="s">
        <v>15</v>
      </c>
      <c r="P281" s="8">
        <v>0.83</v>
      </c>
    </row>
    <row r="282" spans="1:16" ht="13">
      <c r="A282" s="249"/>
      <c r="B282" s="249"/>
      <c r="C282" s="249"/>
      <c r="D282" s="249"/>
      <c r="E282" s="73" t="s">
        <v>15</v>
      </c>
      <c r="F282" s="22">
        <v>0.9</v>
      </c>
      <c r="G282" s="249"/>
      <c r="H282" s="6"/>
      <c r="I282" s="6" t="s">
        <v>15</v>
      </c>
      <c r="J282" s="8">
        <v>0.89</v>
      </c>
      <c r="K282" s="6" t="s">
        <v>15</v>
      </c>
      <c r="L282" s="8">
        <v>0.82</v>
      </c>
      <c r="M282" s="6" t="s">
        <v>15</v>
      </c>
      <c r="N282" s="8">
        <v>0.93</v>
      </c>
      <c r="O282" s="6" t="s">
        <v>15</v>
      </c>
      <c r="P282" s="8">
        <v>0.82</v>
      </c>
    </row>
    <row r="283" spans="1:16" ht="13">
      <c r="A283" s="249"/>
      <c r="B283" s="249"/>
      <c r="C283" s="249"/>
      <c r="D283" s="249"/>
      <c r="E283" s="6" t="s">
        <v>15</v>
      </c>
      <c r="F283" s="22">
        <v>1</v>
      </c>
      <c r="G283" s="249"/>
      <c r="H283" s="6"/>
      <c r="I283" s="6" t="s">
        <v>15</v>
      </c>
      <c r="J283" s="8">
        <v>0.77</v>
      </c>
      <c r="K283" s="6" t="s">
        <v>15</v>
      </c>
      <c r="L283" s="8">
        <v>0.8</v>
      </c>
      <c r="M283" s="6" t="s">
        <v>15</v>
      </c>
      <c r="N283" s="8">
        <v>0.92</v>
      </c>
      <c r="O283" s="6" t="s">
        <v>15</v>
      </c>
      <c r="P283" s="8">
        <v>0.82</v>
      </c>
    </row>
    <row r="284" spans="1:16" ht="13">
      <c r="A284" s="249"/>
      <c r="B284" s="249"/>
      <c r="C284" s="249"/>
      <c r="D284" s="249"/>
      <c r="E284" s="73" t="s">
        <v>15</v>
      </c>
      <c r="F284" s="22">
        <v>1.1000000000000001</v>
      </c>
      <c r="G284" s="249"/>
      <c r="H284" s="6"/>
      <c r="I284" s="6" t="s">
        <v>15</v>
      </c>
      <c r="J284" s="8">
        <v>0.86</v>
      </c>
      <c r="K284" s="6" t="s">
        <v>15</v>
      </c>
      <c r="L284" s="8">
        <v>0.83</v>
      </c>
      <c r="M284" s="6" t="s">
        <v>15</v>
      </c>
      <c r="N284" s="8">
        <v>0.93</v>
      </c>
      <c r="O284" s="6" t="s">
        <v>15</v>
      </c>
      <c r="P284" s="8">
        <v>0.83</v>
      </c>
    </row>
    <row r="285" spans="1:16" ht="13">
      <c r="A285" s="249"/>
      <c r="B285" s="249"/>
      <c r="C285" s="249"/>
      <c r="D285" s="249"/>
      <c r="E285" s="6" t="s">
        <v>15</v>
      </c>
      <c r="F285" s="22">
        <v>1.2</v>
      </c>
      <c r="G285" s="249"/>
      <c r="H285" s="6"/>
      <c r="I285" s="6" t="s">
        <v>15</v>
      </c>
      <c r="J285" s="8">
        <v>0.89</v>
      </c>
      <c r="K285" s="6" t="s">
        <v>15</v>
      </c>
      <c r="L285" s="8">
        <v>0.76</v>
      </c>
      <c r="M285" s="6" t="s">
        <v>15</v>
      </c>
      <c r="N285" s="8">
        <v>0.93</v>
      </c>
      <c r="O285" s="6" t="s">
        <v>15</v>
      </c>
      <c r="P285" s="8">
        <v>0.83</v>
      </c>
    </row>
    <row r="286" spans="1:16" ht="13">
      <c r="A286" s="249"/>
      <c r="B286" s="249"/>
      <c r="C286" s="249"/>
      <c r="D286" s="249"/>
      <c r="E286" s="73" t="s">
        <v>15</v>
      </c>
      <c r="F286" s="22">
        <v>1.3</v>
      </c>
      <c r="G286" s="249"/>
      <c r="H286" s="6"/>
      <c r="I286" s="6" t="s">
        <v>15</v>
      </c>
      <c r="J286" s="8">
        <v>0.84</v>
      </c>
      <c r="K286" s="6" t="s">
        <v>15</v>
      </c>
      <c r="L286" s="8">
        <v>0.83</v>
      </c>
      <c r="M286" s="6" t="s">
        <v>15</v>
      </c>
      <c r="N286" s="8">
        <v>0.93</v>
      </c>
      <c r="O286" s="6" t="s">
        <v>15</v>
      </c>
      <c r="P286" s="8">
        <v>0.8</v>
      </c>
    </row>
    <row r="287" spans="1:16" ht="13">
      <c r="A287" s="249"/>
      <c r="B287" s="249"/>
      <c r="C287" s="249"/>
      <c r="D287" s="249"/>
      <c r="E287" s="6" t="s">
        <v>15</v>
      </c>
      <c r="F287" s="22">
        <v>1.4</v>
      </c>
      <c r="G287" s="249"/>
      <c r="H287" s="6"/>
      <c r="I287" s="6" t="s">
        <v>15</v>
      </c>
      <c r="J287" s="8">
        <v>0.89</v>
      </c>
      <c r="K287" s="6" t="s">
        <v>15</v>
      </c>
      <c r="L287" s="8">
        <v>0.84</v>
      </c>
      <c r="M287" s="6" t="s">
        <v>15</v>
      </c>
      <c r="N287" s="8">
        <v>0.93</v>
      </c>
      <c r="O287" s="6" t="s">
        <v>15</v>
      </c>
      <c r="P287" s="8">
        <v>0.84</v>
      </c>
    </row>
    <row r="288" spans="1:16" ht="13">
      <c r="A288" s="249"/>
      <c r="B288" s="249"/>
      <c r="C288" s="249"/>
      <c r="D288" s="249"/>
      <c r="E288" s="73" t="s">
        <v>15</v>
      </c>
      <c r="F288" s="22">
        <v>1.5</v>
      </c>
      <c r="G288" s="249"/>
      <c r="H288" s="6"/>
      <c r="I288" s="6" t="s">
        <v>15</v>
      </c>
      <c r="J288" s="8">
        <v>0.91</v>
      </c>
      <c r="K288" s="6" t="s">
        <v>15</v>
      </c>
      <c r="L288" s="8">
        <v>0.86</v>
      </c>
      <c r="M288" s="6" t="s">
        <v>15</v>
      </c>
      <c r="N288" s="8">
        <v>0.93</v>
      </c>
      <c r="O288" s="6" t="s">
        <v>15</v>
      </c>
      <c r="P288" s="8">
        <v>0.83</v>
      </c>
    </row>
    <row r="289" spans="1:16" ht="13">
      <c r="A289" s="249"/>
      <c r="B289" s="249"/>
      <c r="C289" s="249"/>
      <c r="D289" s="249"/>
      <c r="E289" s="6" t="s">
        <v>15</v>
      </c>
      <c r="F289" s="22">
        <v>1.6</v>
      </c>
      <c r="G289" s="249"/>
      <c r="H289" s="94"/>
      <c r="I289" s="6" t="s">
        <v>15</v>
      </c>
      <c r="J289" s="8">
        <v>0.84</v>
      </c>
      <c r="K289" s="6" t="s">
        <v>15</v>
      </c>
      <c r="L289" s="8">
        <v>0.84</v>
      </c>
      <c r="M289" s="6" t="s">
        <v>15</v>
      </c>
      <c r="N289" s="8">
        <v>0.93</v>
      </c>
      <c r="O289" s="6" t="s">
        <v>15</v>
      </c>
      <c r="P289" s="8">
        <v>0.81</v>
      </c>
    </row>
    <row r="290" spans="1:16" ht="13">
      <c r="A290" s="249"/>
      <c r="B290" s="249"/>
      <c r="C290" s="249"/>
      <c r="D290" s="249"/>
      <c r="E290" s="73" t="s">
        <v>15</v>
      </c>
      <c r="F290" s="22">
        <v>1.7</v>
      </c>
      <c r="G290" s="249"/>
      <c r="H290" s="94"/>
      <c r="I290" s="6" t="s">
        <v>15</v>
      </c>
      <c r="J290" s="8">
        <v>0.9</v>
      </c>
      <c r="K290" s="6" t="s">
        <v>15</v>
      </c>
      <c r="L290" s="8">
        <v>0.85</v>
      </c>
      <c r="M290" s="6" t="s">
        <v>15</v>
      </c>
      <c r="N290" s="8">
        <v>0.93</v>
      </c>
      <c r="O290" s="6" t="s">
        <v>15</v>
      </c>
      <c r="P290" s="8">
        <v>0.84</v>
      </c>
    </row>
    <row r="291" spans="1:16" ht="13">
      <c r="A291" s="249"/>
      <c r="B291" s="249"/>
      <c r="C291" s="249"/>
      <c r="D291" s="249"/>
      <c r="E291" s="6" t="s">
        <v>15</v>
      </c>
      <c r="F291" s="22">
        <v>1.8</v>
      </c>
      <c r="G291" s="249"/>
      <c r="H291" s="94" t="s">
        <v>44</v>
      </c>
      <c r="I291" s="6" t="s">
        <v>15</v>
      </c>
      <c r="J291" s="8">
        <v>0.49</v>
      </c>
      <c r="K291" s="6" t="s">
        <v>15</v>
      </c>
      <c r="L291" s="8">
        <v>0.82</v>
      </c>
      <c r="M291" s="6" t="s">
        <v>15</v>
      </c>
      <c r="N291" s="8">
        <v>0.92</v>
      </c>
      <c r="O291" s="6" t="s">
        <v>15</v>
      </c>
      <c r="P291" s="8">
        <v>0.8</v>
      </c>
    </row>
    <row r="292" spans="1:16" ht="13">
      <c r="A292" s="249"/>
      <c r="B292" s="249"/>
      <c r="C292" s="249"/>
      <c r="D292" s="249"/>
      <c r="E292" s="73" t="s">
        <v>15</v>
      </c>
      <c r="F292" s="22">
        <v>1.9</v>
      </c>
      <c r="G292" s="249"/>
      <c r="H292" s="94"/>
      <c r="I292" s="6" t="s">
        <v>15</v>
      </c>
      <c r="J292" s="8">
        <v>0.91</v>
      </c>
      <c r="K292" s="6" t="s">
        <v>15</v>
      </c>
      <c r="L292" s="8">
        <v>0.85</v>
      </c>
      <c r="M292" s="6" t="s">
        <v>15</v>
      </c>
      <c r="N292" s="8">
        <v>0.93</v>
      </c>
      <c r="O292" s="6" t="s">
        <v>15</v>
      </c>
      <c r="P292" s="8">
        <v>0.84</v>
      </c>
    </row>
    <row r="293" spans="1:16" ht="13">
      <c r="A293" s="249"/>
      <c r="B293" s="249"/>
      <c r="C293" s="249"/>
      <c r="D293" s="249"/>
      <c r="E293" s="6" t="s">
        <v>15</v>
      </c>
      <c r="F293" s="22">
        <v>2</v>
      </c>
      <c r="G293" s="249"/>
      <c r="H293" s="94"/>
      <c r="I293" s="6" t="s">
        <v>15</v>
      </c>
      <c r="J293" s="8">
        <v>0.91</v>
      </c>
      <c r="K293" s="6" t="s">
        <v>15</v>
      </c>
      <c r="L293" s="8">
        <v>0.84</v>
      </c>
      <c r="M293" s="6" t="s">
        <v>15</v>
      </c>
      <c r="N293" s="8">
        <v>0.93</v>
      </c>
      <c r="O293" s="6" t="s">
        <v>15</v>
      </c>
      <c r="P293" s="8">
        <v>0.84</v>
      </c>
    </row>
    <row r="294" spans="1:16" ht="13">
      <c r="A294" s="249"/>
      <c r="B294" s="249"/>
      <c r="C294" s="249"/>
      <c r="D294" s="249"/>
      <c r="E294" s="73" t="s">
        <v>15</v>
      </c>
      <c r="F294" s="22">
        <v>2.1</v>
      </c>
      <c r="G294" s="249"/>
      <c r="H294" s="94"/>
      <c r="I294" s="6" t="s">
        <v>15</v>
      </c>
      <c r="J294" s="8">
        <v>0.9</v>
      </c>
      <c r="K294" s="6" t="s">
        <v>15</v>
      </c>
      <c r="L294" s="8">
        <v>0.84</v>
      </c>
      <c r="M294" s="6" t="s">
        <v>15</v>
      </c>
      <c r="N294" s="8">
        <v>0.93</v>
      </c>
      <c r="O294" s="6" t="s">
        <v>15</v>
      </c>
      <c r="P294" s="8">
        <v>0.85</v>
      </c>
    </row>
    <row r="295" spans="1:16" ht="13">
      <c r="A295" s="249"/>
      <c r="B295" s="249"/>
      <c r="C295" s="249"/>
      <c r="D295" s="249"/>
      <c r="E295" s="6" t="s">
        <v>15</v>
      </c>
      <c r="F295" s="22">
        <v>2.2000000000000002</v>
      </c>
      <c r="G295" s="249"/>
      <c r="H295" s="94"/>
      <c r="I295" s="6" t="s">
        <v>15</v>
      </c>
      <c r="J295" s="8">
        <v>0.89</v>
      </c>
      <c r="K295" s="6" t="s">
        <v>15</v>
      </c>
      <c r="L295" s="8">
        <v>0.84</v>
      </c>
      <c r="M295" s="6" t="s">
        <v>15</v>
      </c>
      <c r="N295" s="8">
        <v>0.93</v>
      </c>
      <c r="O295" s="6" t="s">
        <v>15</v>
      </c>
      <c r="P295" s="8">
        <v>0.84</v>
      </c>
    </row>
    <row r="296" spans="1:16" ht="13">
      <c r="A296" s="249"/>
      <c r="B296" s="249"/>
      <c r="C296" s="249"/>
      <c r="D296" s="249"/>
      <c r="E296" s="73" t="s">
        <v>15</v>
      </c>
      <c r="F296" s="22">
        <v>2.2999999999999998</v>
      </c>
      <c r="G296" s="249"/>
      <c r="H296" s="94"/>
      <c r="I296" s="6" t="s">
        <v>15</v>
      </c>
      <c r="J296" s="8">
        <v>0.88</v>
      </c>
      <c r="K296" s="6" t="s">
        <v>15</v>
      </c>
      <c r="L296" s="8">
        <v>0.85</v>
      </c>
      <c r="M296" s="6" t="s">
        <v>15</v>
      </c>
      <c r="N296" s="8">
        <v>0.93</v>
      </c>
      <c r="O296" s="6" t="s">
        <v>15</v>
      </c>
      <c r="P296" s="8">
        <v>0.83</v>
      </c>
    </row>
    <row r="297" spans="1:16" ht="13">
      <c r="A297" s="249"/>
      <c r="B297" s="249"/>
      <c r="C297" s="249"/>
      <c r="D297" s="249"/>
      <c r="E297" s="6" t="s">
        <v>15</v>
      </c>
      <c r="F297" s="22">
        <v>2.4</v>
      </c>
      <c r="G297" s="249"/>
      <c r="H297" s="94"/>
      <c r="I297" s="6" t="s">
        <v>15</v>
      </c>
      <c r="J297" s="8">
        <v>0.9</v>
      </c>
      <c r="K297" s="6" t="s">
        <v>15</v>
      </c>
      <c r="L297" s="8">
        <v>0.84</v>
      </c>
      <c r="M297" s="6" t="s">
        <v>15</v>
      </c>
      <c r="N297" s="8">
        <v>0.93</v>
      </c>
      <c r="O297" s="6" t="s">
        <v>15</v>
      </c>
      <c r="P297" s="8">
        <v>0.84</v>
      </c>
    </row>
    <row r="298" spans="1:16" ht="13">
      <c r="A298" s="249"/>
      <c r="B298" s="249"/>
      <c r="C298" s="249"/>
      <c r="D298" s="249"/>
      <c r="E298" s="73" t="s">
        <v>15</v>
      </c>
      <c r="F298" s="22">
        <v>2.5</v>
      </c>
      <c r="G298" s="249"/>
      <c r="H298" s="94"/>
      <c r="I298" s="6" t="s">
        <v>15</v>
      </c>
      <c r="J298" s="8">
        <v>0.87</v>
      </c>
      <c r="K298" s="6" t="s">
        <v>15</v>
      </c>
      <c r="L298" s="8">
        <v>0.84</v>
      </c>
      <c r="M298" s="6" t="s">
        <v>15</v>
      </c>
      <c r="N298" s="8">
        <v>0.94</v>
      </c>
      <c r="O298" s="6" t="s">
        <v>15</v>
      </c>
      <c r="P298" s="8">
        <v>0.84</v>
      </c>
    </row>
    <row r="299" spans="1:16" ht="13">
      <c r="A299" s="249"/>
      <c r="B299" s="249"/>
      <c r="C299" s="249"/>
      <c r="D299" s="249"/>
      <c r="E299" s="6" t="s">
        <v>15</v>
      </c>
      <c r="F299" s="22">
        <v>2.6</v>
      </c>
      <c r="G299" s="249"/>
      <c r="H299" s="94"/>
      <c r="I299" s="6" t="s">
        <v>15</v>
      </c>
      <c r="J299" s="8">
        <v>0.31</v>
      </c>
      <c r="K299" s="6" t="s">
        <v>15</v>
      </c>
      <c r="L299" s="8">
        <v>0.77</v>
      </c>
      <c r="M299" s="6" t="s">
        <v>15</v>
      </c>
      <c r="N299" s="8">
        <v>0.8</v>
      </c>
      <c r="O299" s="6" t="s">
        <v>15</v>
      </c>
      <c r="P299" s="8">
        <v>0.7</v>
      </c>
    </row>
    <row r="300" spans="1:16" ht="13">
      <c r="A300" s="249"/>
      <c r="B300" s="249"/>
      <c r="C300" s="249"/>
      <c r="D300" s="249"/>
      <c r="E300" s="73" t="s">
        <v>15</v>
      </c>
      <c r="F300" s="22">
        <v>2.7</v>
      </c>
      <c r="G300" s="249"/>
      <c r="H300" s="94"/>
      <c r="I300" s="6" t="s">
        <v>15</v>
      </c>
      <c r="J300" s="8">
        <v>0.87</v>
      </c>
      <c r="K300" s="6" t="s">
        <v>15</v>
      </c>
      <c r="L300" s="8">
        <v>0.83</v>
      </c>
      <c r="M300" s="6" t="s">
        <v>15</v>
      </c>
      <c r="N300" s="8">
        <v>0.93</v>
      </c>
      <c r="O300" s="6" t="s">
        <v>15</v>
      </c>
      <c r="P300" s="8">
        <v>0.82</v>
      </c>
    </row>
    <row r="301" spans="1:16" ht="13">
      <c r="A301" s="249"/>
      <c r="B301" s="249"/>
      <c r="C301" s="249"/>
      <c r="D301" s="249"/>
      <c r="E301" s="6" t="s">
        <v>15</v>
      </c>
      <c r="F301" s="22">
        <v>2.8</v>
      </c>
      <c r="G301" s="249"/>
      <c r="H301" s="94"/>
      <c r="I301" s="6" t="s">
        <v>15</v>
      </c>
      <c r="J301" s="8">
        <v>0.87</v>
      </c>
      <c r="K301" s="6" t="s">
        <v>15</v>
      </c>
      <c r="L301" s="8">
        <v>0.83</v>
      </c>
      <c r="M301" s="6" t="s">
        <v>15</v>
      </c>
      <c r="N301" s="8">
        <v>0.92</v>
      </c>
      <c r="O301" s="6" t="s">
        <v>15</v>
      </c>
      <c r="P301" s="8">
        <v>0.84</v>
      </c>
    </row>
    <row r="302" spans="1:16" ht="13">
      <c r="A302" s="249"/>
      <c r="B302" s="249"/>
      <c r="C302" s="249"/>
      <c r="D302" s="249"/>
      <c r="E302" s="73" t="s">
        <v>15</v>
      </c>
      <c r="F302" s="22">
        <v>2.9</v>
      </c>
      <c r="G302" s="249"/>
      <c r="H302" s="94"/>
      <c r="I302" s="6" t="s">
        <v>15</v>
      </c>
      <c r="J302" s="8">
        <v>0.87</v>
      </c>
      <c r="K302" s="6" t="s">
        <v>15</v>
      </c>
      <c r="L302" s="8">
        <v>0.84</v>
      </c>
      <c r="M302" s="6" t="s">
        <v>15</v>
      </c>
      <c r="N302" s="8">
        <v>0.93</v>
      </c>
      <c r="O302" s="6" t="s">
        <v>15</v>
      </c>
      <c r="P302" s="8">
        <v>0.85</v>
      </c>
    </row>
    <row r="303" spans="1:16" ht="13">
      <c r="A303" s="249"/>
      <c r="B303" s="249"/>
      <c r="C303" s="249"/>
      <c r="D303" s="249"/>
      <c r="E303" s="6" t="s">
        <v>15</v>
      </c>
      <c r="F303" s="22">
        <v>3</v>
      </c>
      <c r="G303" s="249"/>
      <c r="H303" s="94"/>
      <c r="I303" s="6" t="s">
        <v>15</v>
      </c>
      <c r="J303" s="8">
        <v>0.87</v>
      </c>
      <c r="K303" s="6" t="s">
        <v>15</v>
      </c>
      <c r="L303" s="8">
        <v>0.82</v>
      </c>
      <c r="M303" s="6" t="s">
        <v>15</v>
      </c>
      <c r="N303" s="8">
        <v>0.93</v>
      </c>
      <c r="O303" s="6" t="s">
        <v>15</v>
      </c>
      <c r="P303" s="8">
        <v>0.84</v>
      </c>
    </row>
    <row r="304" spans="1:16" ht="13">
      <c r="A304" s="249"/>
      <c r="B304" s="249"/>
      <c r="C304" s="249"/>
      <c r="D304" s="249"/>
      <c r="E304" s="73" t="s">
        <v>15</v>
      </c>
      <c r="F304" s="22">
        <v>3.1</v>
      </c>
      <c r="G304" s="249"/>
      <c r="H304" s="94"/>
      <c r="I304" s="71" t="s">
        <v>119</v>
      </c>
      <c r="J304" s="71" t="s">
        <v>138</v>
      </c>
      <c r="K304" s="6" t="s">
        <v>15</v>
      </c>
      <c r="L304" s="8">
        <v>0.63</v>
      </c>
      <c r="M304" s="6" t="s">
        <v>15</v>
      </c>
      <c r="N304" s="8">
        <v>0.93</v>
      </c>
      <c r="O304" s="6" t="s">
        <v>15</v>
      </c>
      <c r="P304" s="8">
        <v>0.82</v>
      </c>
    </row>
    <row r="305" spans="1:16" ht="13">
      <c r="A305" s="249"/>
      <c r="B305" s="249"/>
      <c r="C305" s="249"/>
      <c r="D305" s="249"/>
      <c r="E305" s="6" t="s">
        <v>15</v>
      </c>
      <c r="F305" s="22">
        <v>3.2</v>
      </c>
      <c r="G305" s="249"/>
      <c r="H305" s="94"/>
      <c r="I305" s="74" t="s">
        <v>13</v>
      </c>
      <c r="J305" s="75">
        <v>0</v>
      </c>
      <c r="K305" s="74" t="s">
        <v>107</v>
      </c>
      <c r="L305" s="75">
        <v>0.46</v>
      </c>
      <c r="M305" s="6" t="s">
        <v>15</v>
      </c>
      <c r="N305" s="8">
        <v>0.91</v>
      </c>
      <c r="O305" s="6" t="s">
        <v>15</v>
      </c>
      <c r="P305" s="8">
        <v>0.82</v>
      </c>
    </row>
    <row r="306" spans="1:16" ht="13">
      <c r="A306" s="249"/>
      <c r="B306" s="249"/>
      <c r="C306" s="249"/>
      <c r="D306" s="249"/>
      <c r="E306" s="73" t="s">
        <v>15</v>
      </c>
      <c r="F306" s="22">
        <v>3.3</v>
      </c>
      <c r="G306" s="249"/>
      <c r="H306" s="94"/>
      <c r="I306" s="6" t="s">
        <v>15</v>
      </c>
      <c r="J306" s="8">
        <v>0.35</v>
      </c>
      <c r="K306" s="6" t="s">
        <v>15</v>
      </c>
      <c r="L306" s="8">
        <v>0.45</v>
      </c>
      <c r="M306" s="6" t="s">
        <v>15</v>
      </c>
      <c r="N306" s="8">
        <v>0.89</v>
      </c>
      <c r="O306" s="6" t="s">
        <v>15</v>
      </c>
      <c r="P306" s="8">
        <v>0.83</v>
      </c>
    </row>
    <row r="307" spans="1:16" ht="13">
      <c r="A307" s="249"/>
      <c r="B307" s="249"/>
      <c r="C307" s="249"/>
      <c r="D307" s="249"/>
      <c r="E307" s="6" t="s">
        <v>15</v>
      </c>
      <c r="F307" s="22">
        <v>3.4</v>
      </c>
      <c r="G307" s="249"/>
      <c r="H307" s="94"/>
      <c r="I307" s="74" t="s">
        <v>13</v>
      </c>
      <c r="J307" s="75">
        <v>0</v>
      </c>
      <c r="K307" s="6" t="s">
        <v>15</v>
      </c>
      <c r="L307" s="8">
        <v>0.6</v>
      </c>
      <c r="M307" s="6" t="s">
        <v>15</v>
      </c>
      <c r="N307" s="8">
        <v>0.89</v>
      </c>
      <c r="O307" s="6" t="s">
        <v>15</v>
      </c>
      <c r="P307" s="8">
        <v>0.82</v>
      </c>
    </row>
    <row r="308" spans="1:16" ht="13">
      <c r="A308" s="249"/>
      <c r="B308" s="249"/>
      <c r="C308" s="249"/>
      <c r="D308" s="249"/>
      <c r="E308" s="73" t="s">
        <v>15</v>
      </c>
      <c r="F308" s="22">
        <v>3.5</v>
      </c>
      <c r="G308" s="249"/>
      <c r="H308" s="94"/>
      <c r="I308" s="74" t="s">
        <v>13</v>
      </c>
      <c r="J308" s="75">
        <v>0</v>
      </c>
      <c r="K308" s="6" t="s">
        <v>15</v>
      </c>
      <c r="L308" s="8">
        <v>0.51</v>
      </c>
      <c r="M308" s="6" t="s">
        <v>15</v>
      </c>
      <c r="N308" s="8">
        <v>0.87</v>
      </c>
      <c r="O308" s="6" t="s">
        <v>15</v>
      </c>
      <c r="P308" s="8">
        <v>0.82</v>
      </c>
    </row>
    <row r="309" spans="1:16" ht="13">
      <c r="A309" s="249"/>
      <c r="B309" s="249"/>
      <c r="C309" s="249"/>
      <c r="D309" s="249"/>
      <c r="E309" s="6" t="s">
        <v>15</v>
      </c>
      <c r="F309" s="22">
        <v>3.6</v>
      </c>
      <c r="G309" s="249"/>
      <c r="H309" s="94" t="s">
        <v>80</v>
      </c>
      <c r="I309" s="74" t="s">
        <v>13</v>
      </c>
      <c r="J309" s="75">
        <v>0</v>
      </c>
      <c r="K309" s="6" t="s">
        <v>15</v>
      </c>
      <c r="L309" s="8">
        <v>0.64</v>
      </c>
      <c r="M309" s="6" t="s">
        <v>15</v>
      </c>
      <c r="N309" s="8">
        <v>0.4</v>
      </c>
      <c r="O309" s="6" t="s">
        <v>15</v>
      </c>
      <c r="P309" s="8">
        <v>0.82</v>
      </c>
    </row>
    <row r="310" spans="1:16" ht="13">
      <c r="A310" s="249"/>
      <c r="B310" s="249"/>
      <c r="C310" s="249"/>
      <c r="D310" s="249"/>
      <c r="E310" s="73" t="s">
        <v>15</v>
      </c>
      <c r="F310" s="22">
        <v>3.7</v>
      </c>
      <c r="G310" s="249"/>
      <c r="H310" s="94"/>
      <c r="I310" s="6" t="s">
        <v>15</v>
      </c>
      <c r="J310" s="8">
        <v>0.73</v>
      </c>
      <c r="K310" s="6" t="s">
        <v>15</v>
      </c>
      <c r="L310" s="8">
        <v>0.64</v>
      </c>
      <c r="M310" s="6" t="s">
        <v>15</v>
      </c>
      <c r="N310" s="8">
        <v>0.87</v>
      </c>
      <c r="O310" s="6" t="s">
        <v>15</v>
      </c>
      <c r="P310" s="8">
        <v>0.81</v>
      </c>
    </row>
    <row r="311" spans="1:16" ht="13">
      <c r="A311" s="249"/>
      <c r="B311" s="249"/>
      <c r="C311" s="249"/>
      <c r="D311" s="249"/>
      <c r="E311" s="6" t="s">
        <v>15</v>
      </c>
      <c r="F311" s="22">
        <v>3.8</v>
      </c>
      <c r="G311" s="249"/>
      <c r="H311" s="94"/>
      <c r="I311" s="6" t="s">
        <v>15</v>
      </c>
      <c r="J311" s="8">
        <v>0.7</v>
      </c>
      <c r="K311" s="6" t="s">
        <v>15</v>
      </c>
      <c r="L311" s="8">
        <v>0.7</v>
      </c>
      <c r="M311" s="6" t="s">
        <v>15</v>
      </c>
      <c r="N311" s="8">
        <v>0.85</v>
      </c>
      <c r="O311" s="6" t="s">
        <v>15</v>
      </c>
      <c r="P311" s="8">
        <v>0.79</v>
      </c>
    </row>
    <row r="312" spans="1:16" ht="13">
      <c r="A312" s="249"/>
      <c r="B312" s="249"/>
      <c r="C312" s="249"/>
      <c r="D312" s="249"/>
      <c r="E312" s="73" t="s">
        <v>15</v>
      </c>
      <c r="F312" s="22">
        <v>3.9</v>
      </c>
      <c r="G312" s="249"/>
      <c r="H312" s="94"/>
      <c r="I312" s="6" t="s">
        <v>15</v>
      </c>
      <c r="J312" s="8">
        <v>0.56999999999999995</v>
      </c>
      <c r="K312" s="6" t="s">
        <v>15</v>
      </c>
      <c r="L312" s="8">
        <v>0.47</v>
      </c>
      <c r="M312" s="6" t="s">
        <v>15</v>
      </c>
      <c r="N312" s="8">
        <v>0.88</v>
      </c>
      <c r="O312" s="6" t="s">
        <v>15</v>
      </c>
      <c r="P312" s="8">
        <v>0.64</v>
      </c>
    </row>
    <row r="313" spans="1:16" ht="13">
      <c r="A313" s="249"/>
      <c r="B313" s="249"/>
      <c r="C313" s="249"/>
      <c r="D313" s="249"/>
      <c r="E313" s="6" t="s">
        <v>15</v>
      </c>
      <c r="F313" s="22">
        <v>4</v>
      </c>
      <c r="G313" s="249"/>
      <c r="H313" s="94"/>
      <c r="I313" s="6" t="s">
        <v>15</v>
      </c>
      <c r="J313" s="8">
        <v>0.63</v>
      </c>
      <c r="K313" s="6" t="s">
        <v>15</v>
      </c>
      <c r="L313" s="8">
        <v>0.7</v>
      </c>
      <c r="M313" s="6" t="s">
        <v>15</v>
      </c>
      <c r="N313" s="8">
        <v>0.89</v>
      </c>
      <c r="O313" s="6" t="s">
        <v>15</v>
      </c>
      <c r="P313" s="8">
        <v>0.64</v>
      </c>
    </row>
    <row r="314" spans="1:16" ht="13">
      <c r="A314" s="249"/>
      <c r="B314" s="249"/>
      <c r="C314" s="249"/>
      <c r="D314" s="249"/>
      <c r="E314" s="6" t="s">
        <v>15</v>
      </c>
      <c r="F314" s="22">
        <v>4.0999999999999996</v>
      </c>
      <c r="G314" s="249"/>
      <c r="H314" s="94"/>
      <c r="I314" s="74" t="s">
        <v>13</v>
      </c>
      <c r="J314" s="75">
        <v>0</v>
      </c>
      <c r="K314" s="74" t="s">
        <v>107</v>
      </c>
      <c r="L314" s="75">
        <v>0.43</v>
      </c>
      <c r="M314" s="6" t="s">
        <v>15</v>
      </c>
      <c r="N314" s="8">
        <v>0.89</v>
      </c>
      <c r="O314" s="6" t="s">
        <v>15</v>
      </c>
      <c r="P314" s="8">
        <v>0.72</v>
      </c>
    </row>
    <row r="315" spans="1:16" ht="13">
      <c r="A315" s="249"/>
      <c r="B315" s="249"/>
      <c r="C315" s="249"/>
      <c r="D315" s="249"/>
      <c r="E315" s="73" t="s">
        <v>15</v>
      </c>
      <c r="F315" s="22">
        <v>4.2</v>
      </c>
      <c r="G315" s="249"/>
      <c r="H315" s="94"/>
      <c r="I315" s="74" t="s">
        <v>13</v>
      </c>
      <c r="J315" s="75">
        <v>0</v>
      </c>
      <c r="K315" s="74" t="s">
        <v>107</v>
      </c>
      <c r="L315" s="75">
        <v>0.53</v>
      </c>
      <c r="M315" s="6" t="s">
        <v>15</v>
      </c>
      <c r="N315" s="8">
        <v>0.87</v>
      </c>
      <c r="O315" s="6" t="s">
        <v>15</v>
      </c>
      <c r="P315" s="8">
        <v>0.6</v>
      </c>
    </row>
    <row r="316" spans="1:16" ht="13">
      <c r="A316" s="249"/>
      <c r="B316" s="249"/>
      <c r="C316" s="249"/>
      <c r="D316" s="249"/>
      <c r="E316" s="6" t="s">
        <v>15</v>
      </c>
      <c r="F316" s="22">
        <v>4.3</v>
      </c>
      <c r="G316" s="249"/>
      <c r="H316" s="94"/>
      <c r="I316" s="74" t="s">
        <v>13</v>
      </c>
      <c r="J316" s="75">
        <v>0</v>
      </c>
      <c r="K316" s="60" t="s">
        <v>13</v>
      </c>
      <c r="L316" s="61">
        <v>0</v>
      </c>
      <c r="M316" s="6" t="s">
        <v>15</v>
      </c>
      <c r="N316" s="8">
        <v>0.87</v>
      </c>
      <c r="O316" s="6" t="s">
        <v>15</v>
      </c>
      <c r="P316" s="8">
        <v>0.54</v>
      </c>
    </row>
    <row r="317" spans="1:16" ht="13">
      <c r="A317" s="249"/>
      <c r="B317" s="249"/>
      <c r="C317" s="249"/>
      <c r="D317" s="249"/>
      <c r="E317" s="73" t="s">
        <v>15</v>
      </c>
      <c r="F317" s="22">
        <v>4.4000000000000004</v>
      </c>
      <c r="G317" s="249"/>
      <c r="H317" s="94"/>
      <c r="I317" s="74" t="s">
        <v>13</v>
      </c>
      <c r="J317" s="75">
        <v>0</v>
      </c>
      <c r="K317" s="74" t="s">
        <v>107</v>
      </c>
      <c r="L317" s="75">
        <v>0.34</v>
      </c>
      <c r="M317" s="6" t="s">
        <v>15</v>
      </c>
      <c r="N317" s="8">
        <v>0.85</v>
      </c>
      <c r="O317" s="6" t="s">
        <v>15</v>
      </c>
      <c r="P317" s="8">
        <v>0.66</v>
      </c>
    </row>
    <row r="318" spans="1:16" ht="13">
      <c r="A318" s="249"/>
      <c r="B318" s="249"/>
      <c r="C318" s="249"/>
      <c r="D318" s="249"/>
      <c r="E318" s="6" t="s">
        <v>15</v>
      </c>
      <c r="F318" s="22">
        <v>4.5</v>
      </c>
      <c r="G318" s="249"/>
      <c r="H318" s="94"/>
      <c r="I318" s="6" t="s">
        <v>15</v>
      </c>
      <c r="J318" s="8">
        <v>0.62</v>
      </c>
      <c r="K318" s="6" t="s">
        <v>15</v>
      </c>
      <c r="L318" s="8">
        <v>0.39</v>
      </c>
      <c r="M318" s="6" t="s">
        <v>15</v>
      </c>
      <c r="N318" s="8">
        <v>0.9</v>
      </c>
      <c r="O318" s="6" t="s">
        <v>15</v>
      </c>
      <c r="P318" s="8">
        <v>0.7</v>
      </c>
    </row>
    <row r="319" spans="1:16" ht="13">
      <c r="A319" s="249"/>
      <c r="B319" s="249"/>
      <c r="C319" s="249"/>
      <c r="D319" s="249"/>
      <c r="E319" s="73" t="s">
        <v>15</v>
      </c>
      <c r="F319" s="22">
        <v>4.5999999999999996</v>
      </c>
      <c r="G319" s="249"/>
      <c r="H319" s="94"/>
      <c r="I319" s="74" t="s">
        <v>13</v>
      </c>
      <c r="J319" s="75">
        <v>0</v>
      </c>
      <c r="K319" s="60" t="s">
        <v>13</v>
      </c>
      <c r="L319" s="61">
        <v>0</v>
      </c>
      <c r="M319" s="6" t="s">
        <v>15</v>
      </c>
      <c r="N319" s="8">
        <v>0.85</v>
      </c>
      <c r="O319" s="6" t="s">
        <v>15</v>
      </c>
      <c r="P319" s="8">
        <v>0.76</v>
      </c>
    </row>
    <row r="320" spans="1:16" ht="13">
      <c r="A320" s="249"/>
      <c r="B320" s="249"/>
      <c r="C320" s="249"/>
      <c r="D320" s="249"/>
      <c r="E320" s="6" t="s">
        <v>15</v>
      </c>
      <c r="F320" s="22">
        <v>4.7</v>
      </c>
      <c r="G320" s="249"/>
      <c r="H320" s="94"/>
      <c r="I320" s="6" t="s">
        <v>15</v>
      </c>
      <c r="J320" s="8">
        <v>0.46</v>
      </c>
      <c r="K320" s="6" t="s">
        <v>15</v>
      </c>
      <c r="L320" s="8">
        <v>0.4</v>
      </c>
      <c r="M320" s="6" t="s">
        <v>15</v>
      </c>
      <c r="N320" s="8">
        <v>0.89</v>
      </c>
      <c r="O320" s="6" t="s">
        <v>15</v>
      </c>
      <c r="P320" s="8">
        <v>0.78</v>
      </c>
    </row>
    <row r="321" spans="1:16" ht="13">
      <c r="A321" s="249"/>
      <c r="B321" s="249"/>
      <c r="C321" s="249"/>
      <c r="D321" s="249"/>
      <c r="E321" s="73" t="s">
        <v>15</v>
      </c>
      <c r="F321" s="22">
        <v>4.8</v>
      </c>
      <c r="G321" s="249"/>
      <c r="H321" s="94"/>
      <c r="I321" s="74" t="s">
        <v>13</v>
      </c>
      <c r="J321" s="75">
        <v>0</v>
      </c>
      <c r="K321" s="6" t="s">
        <v>15</v>
      </c>
      <c r="L321" s="8">
        <v>0.28000000000000003</v>
      </c>
      <c r="M321" s="6" t="s">
        <v>15</v>
      </c>
      <c r="N321" s="8">
        <v>0.88</v>
      </c>
      <c r="O321" s="6" t="s">
        <v>15</v>
      </c>
      <c r="P321" s="8">
        <v>0.78</v>
      </c>
    </row>
    <row r="322" spans="1:16" ht="13">
      <c r="A322" s="249"/>
      <c r="B322" s="249"/>
      <c r="C322" s="249"/>
      <c r="D322" s="249"/>
      <c r="E322" s="87" t="s">
        <v>13</v>
      </c>
      <c r="F322" s="22">
        <v>4.9000000000000004</v>
      </c>
      <c r="G322" s="249"/>
      <c r="H322" s="94"/>
      <c r="I322" s="79"/>
      <c r="J322" s="79"/>
      <c r="K322" s="87"/>
      <c r="L322" s="87"/>
      <c r="M322" s="79"/>
      <c r="N322" s="79"/>
      <c r="O322" s="79"/>
      <c r="P322" s="79"/>
    </row>
    <row r="323" spans="1:16" ht="13">
      <c r="A323" s="249"/>
      <c r="B323" s="249"/>
      <c r="C323" s="249"/>
      <c r="D323" s="249"/>
      <c r="E323" s="87" t="s">
        <v>13</v>
      </c>
      <c r="F323" s="22">
        <v>5</v>
      </c>
      <c r="G323" s="249"/>
      <c r="H323" s="94"/>
      <c r="I323" s="79"/>
      <c r="J323" s="79"/>
      <c r="K323" s="87"/>
      <c r="L323" s="87"/>
      <c r="M323" s="79"/>
      <c r="N323" s="79"/>
      <c r="O323" s="79"/>
      <c r="P323" s="79"/>
    </row>
    <row r="324" spans="1:16" ht="13">
      <c r="A324" s="249"/>
      <c r="B324" s="249"/>
      <c r="C324" s="249"/>
      <c r="D324" s="249"/>
      <c r="E324" s="87" t="s">
        <v>13</v>
      </c>
      <c r="F324" s="22">
        <v>5.0999999999999996</v>
      </c>
      <c r="G324" s="249"/>
      <c r="H324" s="94"/>
      <c r="I324" s="79"/>
      <c r="J324" s="79"/>
      <c r="K324" s="87"/>
      <c r="L324" s="87"/>
      <c r="M324" s="79"/>
      <c r="N324" s="79"/>
      <c r="O324" s="79"/>
      <c r="P324" s="79"/>
    </row>
    <row r="325" spans="1:16" ht="13">
      <c r="A325" s="249"/>
      <c r="B325" s="249"/>
      <c r="C325" s="249"/>
      <c r="D325" s="249"/>
      <c r="E325" s="87" t="s">
        <v>13</v>
      </c>
      <c r="F325" s="22">
        <v>5.2</v>
      </c>
      <c r="G325" s="249"/>
      <c r="H325" s="94"/>
      <c r="I325" s="79"/>
      <c r="J325" s="79"/>
      <c r="K325" s="87"/>
      <c r="L325" s="87"/>
      <c r="M325" s="79"/>
      <c r="N325" s="79"/>
      <c r="O325" s="79"/>
      <c r="P325" s="79"/>
    </row>
    <row r="326" spans="1:16" ht="13">
      <c r="A326" s="249"/>
      <c r="B326" s="249"/>
      <c r="C326" s="249"/>
      <c r="D326" s="249"/>
      <c r="E326" s="87" t="s">
        <v>13</v>
      </c>
      <c r="F326" s="22">
        <v>5.3</v>
      </c>
      <c r="G326" s="249"/>
      <c r="H326" s="94"/>
      <c r="I326" s="79"/>
      <c r="J326" s="79"/>
      <c r="K326" s="87"/>
      <c r="L326" s="87"/>
      <c r="M326" s="79"/>
      <c r="N326" s="79"/>
      <c r="O326" s="79"/>
      <c r="P326" s="79"/>
    </row>
    <row r="327" spans="1:16" ht="13">
      <c r="A327" s="249"/>
      <c r="B327" s="249"/>
      <c r="C327" s="249"/>
      <c r="D327" s="249"/>
      <c r="E327" s="87" t="s">
        <v>13</v>
      </c>
      <c r="F327" s="22">
        <v>5.4</v>
      </c>
      <c r="G327" s="249"/>
      <c r="H327" s="94"/>
      <c r="I327" s="79"/>
      <c r="J327" s="79"/>
      <c r="K327" s="87"/>
      <c r="L327" s="87"/>
      <c r="M327" s="79"/>
      <c r="N327" s="79"/>
      <c r="O327" s="79"/>
      <c r="P327" s="79"/>
    </row>
    <row r="328" spans="1:16" ht="13">
      <c r="A328" s="249"/>
      <c r="B328" s="249"/>
      <c r="C328" s="249"/>
      <c r="D328" s="249"/>
      <c r="E328" s="87" t="s">
        <v>13</v>
      </c>
      <c r="F328" s="22">
        <v>5.5</v>
      </c>
      <c r="G328" s="249"/>
      <c r="H328" s="94"/>
      <c r="I328" s="79"/>
      <c r="J328" s="79"/>
      <c r="K328" s="87"/>
      <c r="L328" s="87"/>
      <c r="M328" s="79"/>
      <c r="N328" s="79"/>
      <c r="O328" s="79"/>
      <c r="P328" s="79"/>
    </row>
    <row r="329" spans="1:16" ht="13">
      <c r="A329" s="249"/>
      <c r="B329" s="249"/>
      <c r="C329" s="249"/>
      <c r="D329" s="249"/>
      <c r="E329" s="87" t="s">
        <v>13</v>
      </c>
      <c r="F329" s="22">
        <v>5.6</v>
      </c>
      <c r="G329" s="249"/>
      <c r="H329" s="94"/>
      <c r="I329" s="79"/>
      <c r="J329" s="79"/>
      <c r="K329" s="87"/>
      <c r="L329" s="87"/>
      <c r="M329" s="79"/>
      <c r="N329" s="79"/>
      <c r="O329" s="79"/>
      <c r="P329" s="79"/>
    </row>
    <row r="330" spans="1:16" ht="13">
      <c r="A330" s="249"/>
      <c r="B330" s="249"/>
      <c r="C330" s="249"/>
      <c r="D330" s="249"/>
      <c r="E330" s="87" t="s">
        <v>13</v>
      </c>
      <c r="F330" s="22">
        <v>5.7</v>
      </c>
      <c r="G330" s="249"/>
      <c r="H330" s="94"/>
      <c r="I330" s="79"/>
      <c r="J330" s="79"/>
      <c r="K330" s="87"/>
      <c r="L330" s="87"/>
      <c r="M330" s="79"/>
      <c r="N330" s="79"/>
      <c r="O330" s="79"/>
      <c r="P330" s="79"/>
    </row>
    <row r="331" spans="1:16" ht="13">
      <c r="A331" s="249"/>
      <c r="B331" s="249"/>
      <c r="C331" s="249"/>
      <c r="D331" s="249"/>
      <c r="E331" s="87" t="s">
        <v>13</v>
      </c>
      <c r="F331" s="22">
        <v>5.8</v>
      </c>
      <c r="G331" s="249"/>
      <c r="H331" s="94"/>
      <c r="I331" s="79"/>
      <c r="J331" s="79"/>
      <c r="K331" s="87"/>
      <c r="L331" s="87"/>
      <c r="M331" s="79"/>
      <c r="N331" s="79"/>
      <c r="O331" s="79"/>
      <c r="P331" s="79"/>
    </row>
    <row r="332" spans="1:16" ht="13">
      <c r="A332" s="249"/>
      <c r="B332" s="249"/>
      <c r="C332" s="249"/>
      <c r="D332" s="249"/>
      <c r="E332" s="87" t="s">
        <v>13</v>
      </c>
      <c r="F332" s="22">
        <v>5.9</v>
      </c>
      <c r="G332" s="249"/>
      <c r="H332" s="94"/>
      <c r="I332" s="79"/>
      <c r="J332" s="79"/>
      <c r="K332" s="87"/>
      <c r="L332" s="87"/>
      <c r="M332" s="79"/>
      <c r="N332" s="79"/>
      <c r="O332" s="79"/>
      <c r="P332" s="79"/>
    </row>
    <row r="333" spans="1:16" ht="13">
      <c r="A333" s="249"/>
      <c r="B333" s="249"/>
      <c r="C333" s="249"/>
      <c r="D333" s="249"/>
      <c r="E333" s="20" t="s">
        <v>15</v>
      </c>
      <c r="F333" s="22">
        <v>6</v>
      </c>
      <c r="G333" s="249"/>
      <c r="H333" s="94" t="s">
        <v>80</v>
      </c>
      <c r="I333" s="6" t="s">
        <v>15</v>
      </c>
      <c r="J333" s="8">
        <v>0.66</v>
      </c>
      <c r="K333" s="6" t="s">
        <v>15</v>
      </c>
      <c r="L333" s="8">
        <v>0.28000000000000003</v>
      </c>
      <c r="M333" s="6" t="s">
        <v>15</v>
      </c>
      <c r="N333" s="8">
        <v>0.89</v>
      </c>
      <c r="O333" s="6" t="s">
        <v>15</v>
      </c>
      <c r="P333" s="8">
        <v>0.8</v>
      </c>
    </row>
    <row r="334" spans="1:16" ht="13">
      <c r="A334" s="249"/>
      <c r="B334" s="249"/>
      <c r="C334" s="249"/>
      <c r="D334" s="249"/>
      <c r="E334" s="20" t="s">
        <v>15</v>
      </c>
      <c r="F334" s="22">
        <v>6.1</v>
      </c>
      <c r="G334" s="249"/>
      <c r="H334" s="94" t="s">
        <v>44</v>
      </c>
      <c r="I334" s="74" t="s">
        <v>13</v>
      </c>
      <c r="J334" s="75">
        <v>0</v>
      </c>
      <c r="K334" s="74" t="s">
        <v>13</v>
      </c>
      <c r="L334" s="75">
        <v>0</v>
      </c>
      <c r="M334" s="6" t="s">
        <v>15</v>
      </c>
      <c r="N334" s="8">
        <v>0.83</v>
      </c>
      <c r="O334" s="6" t="s">
        <v>15</v>
      </c>
      <c r="P334" s="8">
        <v>0.72</v>
      </c>
    </row>
    <row r="335" spans="1:16" ht="13">
      <c r="A335" s="249"/>
      <c r="B335" s="249"/>
      <c r="C335" s="249"/>
      <c r="D335" s="249"/>
      <c r="E335" s="87" t="s">
        <v>13</v>
      </c>
      <c r="F335" s="22">
        <v>6.2</v>
      </c>
      <c r="G335" s="249"/>
      <c r="H335" s="94"/>
      <c r="I335" s="79"/>
      <c r="J335" s="79"/>
      <c r="K335" s="87"/>
      <c r="L335" s="87"/>
      <c r="M335" s="79"/>
      <c r="N335" s="79"/>
      <c r="O335" s="79"/>
      <c r="P335" s="79"/>
    </row>
    <row r="336" spans="1:16" ht="13">
      <c r="A336" s="249"/>
      <c r="B336" s="249"/>
      <c r="C336" s="249"/>
      <c r="D336" s="249"/>
      <c r="E336" s="20" t="s">
        <v>15</v>
      </c>
      <c r="F336" s="22">
        <v>6.3</v>
      </c>
      <c r="G336" s="249"/>
      <c r="H336" s="94"/>
      <c r="I336" s="74" t="s">
        <v>13</v>
      </c>
      <c r="J336" s="75">
        <v>0</v>
      </c>
      <c r="K336" s="6" t="s">
        <v>15</v>
      </c>
      <c r="L336" s="8">
        <v>0.52</v>
      </c>
      <c r="M336" s="74" t="s">
        <v>13</v>
      </c>
      <c r="N336" s="75">
        <v>0</v>
      </c>
      <c r="O336" s="74" t="s">
        <v>13</v>
      </c>
      <c r="P336" s="75">
        <v>0</v>
      </c>
    </row>
    <row r="337" spans="1:16" ht="13">
      <c r="A337" s="249"/>
      <c r="B337" s="249"/>
      <c r="C337" s="249"/>
      <c r="D337" s="249"/>
      <c r="E337" s="78" t="s">
        <v>15</v>
      </c>
      <c r="F337" s="22">
        <v>6.4</v>
      </c>
      <c r="G337" s="249"/>
      <c r="H337" s="94"/>
      <c r="I337" s="74" t="s">
        <v>13</v>
      </c>
      <c r="J337" s="75">
        <v>0</v>
      </c>
      <c r="K337" s="71" t="s">
        <v>111</v>
      </c>
      <c r="L337" s="72" t="s">
        <v>139</v>
      </c>
      <c r="M337" s="74" t="s">
        <v>13</v>
      </c>
      <c r="N337" s="75">
        <v>0</v>
      </c>
      <c r="O337" s="74" t="s">
        <v>13</v>
      </c>
      <c r="P337" s="75">
        <v>0</v>
      </c>
    </row>
    <row r="338" spans="1:16" ht="13">
      <c r="A338" s="249"/>
      <c r="B338" s="249"/>
      <c r="C338" s="249"/>
      <c r="D338" s="249"/>
      <c r="E338" s="78" t="s">
        <v>15</v>
      </c>
      <c r="F338" s="22">
        <v>6.5</v>
      </c>
      <c r="G338" s="249"/>
      <c r="H338" s="94"/>
      <c r="I338" s="74" t="s">
        <v>13</v>
      </c>
      <c r="J338" s="75">
        <v>0</v>
      </c>
      <c r="K338" s="6" t="s">
        <v>15</v>
      </c>
      <c r="L338" s="8">
        <v>0.77</v>
      </c>
      <c r="M338" s="6" t="s">
        <v>15</v>
      </c>
      <c r="N338" s="8">
        <v>0.83</v>
      </c>
      <c r="O338" s="6" t="s">
        <v>15</v>
      </c>
      <c r="P338" s="8">
        <v>0.25</v>
      </c>
    </row>
    <row r="339" spans="1:16" ht="13">
      <c r="A339" s="249"/>
      <c r="B339" s="249"/>
      <c r="C339" s="249"/>
      <c r="D339" s="249"/>
      <c r="E339" s="78" t="s">
        <v>15</v>
      </c>
      <c r="F339" s="22">
        <v>6.6</v>
      </c>
      <c r="G339" s="249"/>
      <c r="H339" s="94"/>
      <c r="I339" s="74" t="s">
        <v>19</v>
      </c>
      <c r="J339" s="75">
        <v>0.82</v>
      </c>
      <c r="K339" s="6" t="s">
        <v>15</v>
      </c>
      <c r="L339" s="8">
        <v>0.73</v>
      </c>
      <c r="M339" s="6" t="s">
        <v>15</v>
      </c>
      <c r="N339" s="8">
        <v>0.84</v>
      </c>
      <c r="O339" s="74" t="s">
        <v>19</v>
      </c>
      <c r="P339" s="75">
        <v>0.55000000000000004</v>
      </c>
    </row>
    <row r="340" spans="1:16" ht="13">
      <c r="A340" s="249"/>
      <c r="B340" s="249"/>
      <c r="C340" s="249"/>
      <c r="D340" s="249"/>
      <c r="E340" s="73" t="s">
        <v>19</v>
      </c>
      <c r="F340" s="22">
        <v>6.7</v>
      </c>
      <c r="G340" s="249"/>
      <c r="H340" s="94"/>
      <c r="I340" s="6" t="s">
        <v>19</v>
      </c>
      <c r="J340" s="8">
        <v>0.84</v>
      </c>
      <c r="K340" s="6" t="s">
        <v>19</v>
      </c>
      <c r="L340" s="8">
        <v>0.49</v>
      </c>
      <c r="M340" s="6" t="s">
        <v>19</v>
      </c>
      <c r="N340" s="8">
        <v>0.83</v>
      </c>
      <c r="O340" s="6" t="s">
        <v>19</v>
      </c>
      <c r="P340" s="8">
        <v>0.79</v>
      </c>
    </row>
    <row r="341" spans="1:16" ht="13">
      <c r="A341" s="249"/>
      <c r="B341" s="249"/>
      <c r="C341" s="249"/>
      <c r="D341" s="249"/>
      <c r="E341" s="73" t="s">
        <v>19</v>
      </c>
      <c r="F341" s="22">
        <v>6.8</v>
      </c>
      <c r="G341" s="249"/>
      <c r="H341" s="94"/>
      <c r="I341" s="6" t="s">
        <v>19</v>
      </c>
      <c r="J341" s="8">
        <v>0.89</v>
      </c>
      <c r="K341" s="71" t="s">
        <v>108</v>
      </c>
      <c r="L341" s="72" t="s">
        <v>140</v>
      </c>
      <c r="M341" s="6" t="s">
        <v>19</v>
      </c>
      <c r="N341" s="8">
        <v>0.85</v>
      </c>
      <c r="O341" s="6" t="s">
        <v>19</v>
      </c>
      <c r="P341" s="8">
        <v>0.74</v>
      </c>
    </row>
    <row r="342" spans="1:16" ht="13">
      <c r="A342" s="249"/>
      <c r="B342" s="249"/>
      <c r="C342" s="249"/>
      <c r="D342" s="249"/>
      <c r="E342" s="73" t="s">
        <v>19</v>
      </c>
      <c r="F342" s="22">
        <v>6.9</v>
      </c>
      <c r="G342" s="249"/>
      <c r="H342" s="94"/>
      <c r="I342" s="71" t="s">
        <v>141</v>
      </c>
      <c r="J342" s="72" t="s">
        <v>142</v>
      </c>
      <c r="K342" s="6" t="s">
        <v>19</v>
      </c>
      <c r="L342" s="8">
        <v>0.54</v>
      </c>
      <c r="M342" s="6" t="s">
        <v>19</v>
      </c>
      <c r="N342" s="8">
        <v>0.88</v>
      </c>
      <c r="O342" s="74" t="s">
        <v>15</v>
      </c>
      <c r="P342" s="75">
        <v>0.65</v>
      </c>
    </row>
    <row r="343" spans="1:16" ht="13">
      <c r="A343" s="249"/>
      <c r="B343" s="249"/>
      <c r="C343" s="249"/>
      <c r="D343" s="249"/>
      <c r="E343" s="73" t="s">
        <v>19</v>
      </c>
      <c r="F343" s="22">
        <v>7</v>
      </c>
      <c r="G343" s="249"/>
      <c r="H343" s="94" t="s">
        <v>44</v>
      </c>
      <c r="I343" s="74" t="s">
        <v>13</v>
      </c>
      <c r="J343" s="75">
        <v>0</v>
      </c>
      <c r="K343" s="6" t="s">
        <v>19</v>
      </c>
      <c r="L343" s="8">
        <v>0.45</v>
      </c>
      <c r="M343" s="74" t="s">
        <v>13</v>
      </c>
      <c r="N343" s="75">
        <v>0</v>
      </c>
      <c r="O343" s="6" t="s">
        <v>19</v>
      </c>
      <c r="P343" s="8">
        <v>0.62</v>
      </c>
    </row>
    <row r="344" spans="1:16" ht="13">
      <c r="A344" s="249"/>
      <c r="B344" s="249"/>
      <c r="C344" s="249"/>
      <c r="D344" s="249"/>
      <c r="E344" s="87" t="s">
        <v>13</v>
      </c>
      <c r="F344" s="22">
        <v>7.1</v>
      </c>
      <c r="G344" s="249"/>
      <c r="H344" s="94" t="s">
        <v>44</v>
      </c>
      <c r="I344" s="79"/>
      <c r="J344" s="79"/>
      <c r="K344" s="87"/>
      <c r="L344" s="87"/>
      <c r="M344" s="79"/>
      <c r="N344" s="79"/>
      <c r="O344" s="79"/>
      <c r="P344" s="79"/>
    </row>
    <row r="345" spans="1:16" ht="13">
      <c r="A345" s="249"/>
      <c r="B345" s="249"/>
      <c r="C345" s="249"/>
      <c r="D345" s="249"/>
      <c r="E345" s="87" t="s">
        <v>13</v>
      </c>
      <c r="F345" s="22">
        <v>7.2</v>
      </c>
      <c r="G345" s="249"/>
      <c r="H345" s="94"/>
      <c r="I345" s="79"/>
      <c r="J345" s="79"/>
      <c r="K345" s="87"/>
      <c r="L345" s="87"/>
      <c r="M345" s="79"/>
      <c r="N345" s="79"/>
      <c r="O345" s="79"/>
      <c r="P345" s="79"/>
    </row>
    <row r="346" spans="1:16" ht="13">
      <c r="A346" s="249"/>
      <c r="B346" s="249"/>
      <c r="C346" s="249"/>
      <c r="D346" s="249"/>
      <c r="E346" s="87" t="s">
        <v>13</v>
      </c>
      <c r="F346" s="22">
        <v>7.3</v>
      </c>
      <c r="G346" s="249"/>
      <c r="H346" s="94"/>
      <c r="I346" s="79"/>
      <c r="J346" s="79"/>
      <c r="K346" s="87"/>
      <c r="L346" s="87"/>
      <c r="M346" s="79"/>
      <c r="N346" s="79"/>
      <c r="O346" s="79"/>
      <c r="P346" s="79"/>
    </row>
    <row r="347" spans="1:16" ht="13">
      <c r="A347" s="249"/>
      <c r="B347" s="249"/>
      <c r="C347" s="249"/>
      <c r="D347" s="249"/>
      <c r="E347" s="87" t="s">
        <v>13</v>
      </c>
      <c r="F347" s="22">
        <v>7.4</v>
      </c>
      <c r="G347" s="249"/>
      <c r="H347" s="94"/>
      <c r="I347" s="79"/>
      <c r="J347" s="79"/>
      <c r="K347" s="87"/>
      <c r="L347" s="87"/>
      <c r="M347" s="79"/>
      <c r="N347" s="79"/>
      <c r="O347" s="79"/>
      <c r="P347" s="79"/>
    </row>
    <row r="348" spans="1:16" ht="13">
      <c r="A348" s="249"/>
      <c r="B348" s="249"/>
      <c r="C348" s="249"/>
      <c r="D348" s="249"/>
      <c r="E348" s="87" t="s">
        <v>13</v>
      </c>
      <c r="F348" s="22">
        <v>7.5</v>
      </c>
      <c r="G348" s="249"/>
      <c r="H348" s="94"/>
      <c r="I348" s="79"/>
      <c r="J348" s="79"/>
      <c r="K348" s="87"/>
      <c r="L348" s="87"/>
      <c r="M348" s="79"/>
      <c r="N348" s="79"/>
      <c r="O348" s="79"/>
      <c r="P348" s="79"/>
    </row>
    <row r="349" spans="1:16" ht="13">
      <c r="A349" s="249"/>
      <c r="B349" s="249"/>
      <c r="C349" s="249"/>
      <c r="D349" s="249"/>
      <c r="E349" s="87" t="s">
        <v>13</v>
      </c>
      <c r="F349" s="22">
        <v>7.6</v>
      </c>
      <c r="G349" s="249"/>
      <c r="H349" s="94"/>
      <c r="I349" s="79"/>
      <c r="J349" s="79"/>
      <c r="K349" s="87"/>
      <c r="L349" s="87"/>
      <c r="M349" s="79"/>
      <c r="N349" s="79"/>
      <c r="O349" s="79"/>
      <c r="P349" s="79"/>
    </row>
    <row r="350" spans="1:16" ht="13">
      <c r="A350" s="249"/>
      <c r="B350" s="249"/>
      <c r="C350" s="249"/>
      <c r="D350" s="249"/>
      <c r="E350" s="78" t="s">
        <v>15</v>
      </c>
      <c r="F350" s="22">
        <v>7.7</v>
      </c>
      <c r="G350" s="249"/>
      <c r="H350" s="94" t="s">
        <v>44</v>
      </c>
      <c r="I350" s="74" t="s">
        <v>13</v>
      </c>
      <c r="J350" s="75">
        <v>0</v>
      </c>
      <c r="K350" s="74" t="s">
        <v>13</v>
      </c>
      <c r="L350" s="75">
        <v>0</v>
      </c>
      <c r="M350" s="74" t="s">
        <v>13</v>
      </c>
      <c r="N350" s="75">
        <v>0</v>
      </c>
      <c r="O350" s="6" t="s">
        <v>15</v>
      </c>
      <c r="P350" s="8">
        <v>0.51</v>
      </c>
    </row>
    <row r="351" spans="1:16" ht="13">
      <c r="A351" s="249"/>
      <c r="B351" s="249"/>
      <c r="C351" s="249"/>
      <c r="D351" s="249"/>
      <c r="E351" s="78" t="s">
        <v>15</v>
      </c>
      <c r="F351" s="22">
        <v>7.8</v>
      </c>
      <c r="G351" s="249"/>
      <c r="H351" s="94"/>
      <c r="I351" s="74" t="s">
        <v>13</v>
      </c>
      <c r="J351" s="75">
        <v>0</v>
      </c>
      <c r="K351" s="74" t="s">
        <v>13</v>
      </c>
      <c r="L351" s="75">
        <v>0</v>
      </c>
      <c r="M351" s="6" t="s">
        <v>15</v>
      </c>
      <c r="N351" s="8">
        <v>0.32</v>
      </c>
      <c r="O351" s="74" t="s">
        <v>19</v>
      </c>
      <c r="P351" s="75">
        <v>0.49</v>
      </c>
    </row>
    <row r="352" spans="1:16" ht="13">
      <c r="A352" s="249"/>
      <c r="B352" s="249"/>
      <c r="C352" s="249"/>
      <c r="D352" s="249"/>
      <c r="E352" s="78" t="s">
        <v>15</v>
      </c>
      <c r="F352" s="22">
        <v>7.9</v>
      </c>
      <c r="G352" s="249"/>
      <c r="H352" s="94"/>
      <c r="I352" s="74" t="s">
        <v>13</v>
      </c>
      <c r="J352" s="75">
        <v>0</v>
      </c>
      <c r="K352" s="74" t="s">
        <v>19</v>
      </c>
      <c r="L352" s="75">
        <v>0.35</v>
      </c>
      <c r="M352" s="6" t="s">
        <v>15</v>
      </c>
      <c r="N352" s="8">
        <v>0.56000000000000005</v>
      </c>
      <c r="O352" s="71" t="s">
        <v>141</v>
      </c>
      <c r="P352" s="71" t="s">
        <v>143</v>
      </c>
    </row>
    <row r="353" spans="1:28" ht="13">
      <c r="A353" s="249"/>
      <c r="B353" s="249"/>
      <c r="C353" s="249"/>
      <c r="D353" s="249"/>
      <c r="E353" s="78" t="s">
        <v>15</v>
      </c>
      <c r="F353" s="22">
        <v>8</v>
      </c>
      <c r="G353" s="249"/>
      <c r="H353" s="94"/>
      <c r="I353" s="6" t="s">
        <v>15</v>
      </c>
      <c r="J353" s="8">
        <v>0.26</v>
      </c>
      <c r="K353" s="74" t="s">
        <v>19</v>
      </c>
      <c r="L353" s="75">
        <v>0.68</v>
      </c>
      <c r="M353" s="6" t="s">
        <v>15</v>
      </c>
      <c r="N353" s="8">
        <v>0.5</v>
      </c>
      <c r="O353" s="6" t="s">
        <v>15</v>
      </c>
      <c r="P353" s="8">
        <v>0.71</v>
      </c>
    </row>
    <row r="354" spans="1:28" ht="13">
      <c r="A354" s="249"/>
      <c r="B354" s="249"/>
      <c r="C354" s="249"/>
      <c r="D354" s="249"/>
      <c r="E354" s="78" t="s">
        <v>15</v>
      </c>
      <c r="F354" s="22">
        <v>8.1</v>
      </c>
      <c r="G354" s="249"/>
      <c r="H354" s="94"/>
      <c r="I354" s="74" t="s">
        <v>13</v>
      </c>
      <c r="J354" s="75">
        <v>0</v>
      </c>
      <c r="K354" s="74" t="s">
        <v>19</v>
      </c>
      <c r="L354" s="75">
        <v>0.76</v>
      </c>
      <c r="M354" s="74" t="s">
        <v>107</v>
      </c>
      <c r="N354" s="75">
        <v>0.45</v>
      </c>
      <c r="O354" s="6" t="s">
        <v>15</v>
      </c>
      <c r="P354" s="8">
        <v>0.71</v>
      </c>
    </row>
    <row r="355" spans="1:28" ht="13">
      <c r="A355" s="249"/>
      <c r="B355" s="249"/>
      <c r="C355" s="249"/>
      <c r="D355" s="249"/>
      <c r="E355" s="78" t="s">
        <v>15</v>
      </c>
      <c r="F355" s="22">
        <v>8.1999999999999993</v>
      </c>
      <c r="G355" s="249"/>
      <c r="H355" s="94"/>
      <c r="I355" s="74" t="s">
        <v>13</v>
      </c>
      <c r="J355" s="75">
        <v>0</v>
      </c>
      <c r="K355" s="74" t="s">
        <v>19</v>
      </c>
      <c r="L355" s="75">
        <v>0.71</v>
      </c>
      <c r="M355" s="74" t="s">
        <v>19</v>
      </c>
      <c r="N355" s="75">
        <v>0.43</v>
      </c>
      <c r="O355" s="6" t="s">
        <v>15</v>
      </c>
      <c r="P355" s="8">
        <v>0.63</v>
      </c>
    </row>
    <row r="356" spans="1:28" ht="13">
      <c r="A356" s="249"/>
      <c r="B356" s="249"/>
      <c r="C356" s="249"/>
      <c r="D356" s="249"/>
      <c r="E356" s="78" t="s">
        <v>15</v>
      </c>
      <c r="F356" s="22">
        <v>8.3000000000000007</v>
      </c>
      <c r="G356" s="249"/>
      <c r="H356" s="94"/>
      <c r="I356" s="74" t="s">
        <v>13</v>
      </c>
      <c r="J356" s="75">
        <v>0</v>
      </c>
      <c r="K356" s="74" t="s">
        <v>19</v>
      </c>
      <c r="L356" s="75">
        <v>0.62</v>
      </c>
      <c r="M356" s="6" t="s">
        <v>15</v>
      </c>
      <c r="N356" s="8">
        <v>0.56000000000000005</v>
      </c>
      <c r="O356" s="6" t="s">
        <v>15</v>
      </c>
      <c r="P356" s="8">
        <v>0.68</v>
      </c>
    </row>
    <row r="357" spans="1:28" ht="13">
      <c r="A357" s="249"/>
      <c r="B357" s="249"/>
      <c r="C357" s="249"/>
      <c r="D357" s="249"/>
      <c r="E357" s="78" t="s">
        <v>15</v>
      </c>
      <c r="F357" s="22">
        <v>8.4</v>
      </c>
      <c r="G357" s="249"/>
      <c r="H357" s="94"/>
      <c r="I357" s="74" t="s">
        <v>13</v>
      </c>
      <c r="J357" s="75">
        <v>0</v>
      </c>
      <c r="K357" s="74" t="s">
        <v>19</v>
      </c>
      <c r="L357" s="75">
        <v>0.77</v>
      </c>
      <c r="M357" s="6" t="s">
        <v>15</v>
      </c>
      <c r="N357" s="8">
        <v>0.72</v>
      </c>
      <c r="O357" s="74" t="s">
        <v>13</v>
      </c>
      <c r="P357" s="75">
        <v>0</v>
      </c>
    </row>
    <row r="358" spans="1:28" ht="13">
      <c r="A358" s="249"/>
      <c r="B358" s="249"/>
      <c r="C358" s="249"/>
      <c r="D358" s="249"/>
      <c r="E358" s="78" t="s">
        <v>15</v>
      </c>
      <c r="F358" s="22">
        <v>8.5</v>
      </c>
      <c r="G358" s="249"/>
      <c r="H358" s="94" t="s">
        <v>44</v>
      </c>
      <c r="I358" s="74" t="s">
        <v>13</v>
      </c>
      <c r="J358" s="75">
        <v>0</v>
      </c>
      <c r="K358" s="74" t="s">
        <v>13</v>
      </c>
      <c r="L358" s="75">
        <v>0</v>
      </c>
      <c r="M358" s="74" t="s">
        <v>13</v>
      </c>
      <c r="N358" s="75">
        <v>0</v>
      </c>
      <c r="O358" s="74" t="s">
        <v>13</v>
      </c>
      <c r="P358" s="75">
        <v>0</v>
      </c>
    </row>
    <row r="359" spans="1:28" ht="13">
      <c r="A359" s="249"/>
      <c r="B359" s="249"/>
      <c r="C359" s="249"/>
      <c r="D359" s="249"/>
      <c r="E359" s="78" t="s">
        <v>15</v>
      </c>
      <c r="F359" s="22">
        <v>8.6</v>
      </c>
      <c r="G359" s="249"/>
      <c r="H359" s="94" t="s">
        <v>44</v>
      </c>
      <c r="I359" s="74" t="s">
        <v>13</v>
      </c>
      <c r="J359" s="75">
        <v>0</v>
      </c>
      <c r="K359" s="74" t="s">
        <v>13</v>
      </c>
      <c r="L359" s="75">
        <v>0</v>
      </c>
      <c r="M359" s="74" t="s">
        <v>13</v>
      </c>
      <c r="N359" s="75">
        <v>0</v>
      </c>
      <c r="O359" s="74" t="s">
        <v>13</v>
      </c>
      <c r="P359" s="75">
        <v>0</v>
      </c>
    </row>
    <row r="360" spans="1:28" ht="13">
      <c r="A360" s="249"/>
      <c r="B360" s="249"/>
      <c r="C360" s="249"/>
      <c r="D360" s="249"/>
      <c r="E360" s="78" t="s">
        <v>15</v>
      </c>
      <c r="F360" s="22">
        <v>8.6999999999999993</v>
      </c>
      <c r="G360" s="249"/>
      <c r="H360" s="94"/>
      <c r="I360" s="74" t="s">
        <v>13</v>
      </c>
      <c r="J360" s="75">
        <v>0</v>
      </c>
      <c r="K360" s="74" t="s">
        <v>13</v>
      </c>
      <c r="L360" s="75">
        <v>0</v>
      </c>
      <c r="M360" s="6" t="s">
        <v>15</v>
      </c>
      <c r="N360" s="8">
        <v>0.33</v>
      </c>
      <c r="O360" s="6" t="s">
        <v>15</v>
      </c>
      <c r="P360" s="8">
        <v>0.43</v>
      </c>
    </row>
    <row r="361" spans="1:28" ht="13">
      <c r="A361" s="249"/>
      <c r="B361" s="249"/>
      <c r="C361" s="249"/>
      <c r="D361" s="249"/>
      <c r="E361" s="78" t="s">
        <v>15</v>
      </c>
      <c r="F361" s="22">
        <v>8.8000000000000007</v>
      </c>
      <c r="G361" s="249"/>
      <c r="H361" s="94"/>
      <c r="I361" s="74" t="s">
        <v>19</v>
      </c>
      <c r="J361" s="75">
        <v>0.35</v>
      </c>
      <c r="K361" s="74" t="s">
        <v>13</v>
      </c>
      <c r="L361" s="75">
        <v>0</v>
      </c>
      <c r="M361" s="74" t="s">
        <v>107</v>
      </c>
      <c r="N361" s="75">
        <v>0.51</v>
      </c>
      <c r="O361" s="6" t="s">
        <v>15</v>
      </c>
      <c r="P361" s="8">
        <v>0.55000000000000004</v>
      </c>
    </row>
    <row r="362" spans="1:28" ht="13">
      <c r="A362" s="249"/>
      <c r="B362" s="249"/>
      <c r="C362" s="249"/>
      <c r="D362" s="249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</row>
    <row r="363" spans="1:28" ht="13">
      <c r="A363" s="249"/>
      <c r="B363" s="249"/>
      <c r="C363" s="249"/>
      <c r="D363" s="249"/>
      <c r="E363" s="296" t="s">
        <v>16</v>
      </c>
      <c r="F363" s="249"/>
      <c r="G363" s="249"/>
      <c r="H363" s="249"/>
      <c r="I363" s="95"/>
      <c r="J363" s="95">
        <f>AVERAGEA(J279:J303,J306,J310:J313,J318,J320,J333,J340:J341,J353)</f>
        <v>0.76361111111111135</v>
      </c>
      <c r="K363" s="6"/>
      <c r="L363" s="95">
        <f>AVERAGEA(L280:L304,L306:L313,L318,L320:L321,L333,L336,L338:L340,L342:L343)</f>
        <v>0.69790697674418589</v>
      </c>
      <c r="M363" s="6"/>
      <c r="N363" s="95">
        <f>AVERAGEA(N279:N321,N333:N334,N338:N342,N351:N353,N356:N357,N360)</f>
        <v>0.83964285714285736</v>
      </c>
      <c r="O363" s="6"/>
      <c r="P363" s="95">
        <f>AVERAGEA(P279:P321,P333:P334,P338,P340:P341,P343,P353:P356,P350,P360:P361)</f>
        <v>0.74982142857142853</v>
      </c>
    </row>
    <row r="364" spans="1:28" ht="13">
      <c r="A364" s="249"/>
      <c r="B364" s="249"/>
      <c r="C364" s="249"/>
      <c r="D364" s="249"/>
      <c r="E364" s="296" t="s">
        <v>1</v>
      </c>
      <c r="F364" s="249"/>
      <c r="G364" s="249"/>
      <c r="H364" s="249"/>
      <c r="I364" s="6"/>
      <c r="J364" s="6">
        <v>29</v>
      </c>
      <c r="K364" s="6"/>
      <c r="L364" s="6">
        <v>23</v>
      </c>
      <c r="M364" s="6"/>
      <c r="N364" s="6">
        <v>8</v>
      </c>
      <c r="O364" s="6"/>
      <c r="P364" s="6">
        <v>8</v>
      </c>
    </row>
    <row r="365" spans="1:28" ht="13">
      <c r="A365" s="249"/>
      <c r="B365" s="249"/>
      <c r="C365" s="249"/>
      <c r="D365" s="249"/>
      <c r="E365" s="296" t="s">
        <v>2</v>
      </c>
      <c r="F365" s="249"/>
      <c r="G365" s="249"/>
      <c r="H365" s="249"/>
      <c r="I365" s="6"/>
      <c r="J365" s="6">
        <v>36</v>
      </c>
      <c r="K365" s="6"/>
      <c r="L365" s="6">
        <v>43</v>
      </c>
      <c r="M365" s="6"/>
      <c r="N365" s="6">
        <v>56</v>
      </c>
      <c r="O365" s="6"/>
      <c r="P365" s="6">
        <v>56</v>
      </c>
    </row>
    <row r="367" spans="1:28" ht="13">
      <c r="A367" s="8">
        <v>4</v>
      </c>
      <c r="B367" s="36" t="s">
        <v>0</v>
      </c>
      <c r="C367" s="36" t="s">
        <v>0</v>
      </c>
      <c r="D367" s="83" t="s">
        <v>20</v>
      </c>
      <c r="E367" s="87" t="s">
        <v>13</v>
      </c>
      <c r="F367" s="22">
        <v>0</v>
      </c>
      <c r="G367" s="83" t="s">
        <v>58</v>
      </c>
      <c r="H367" s="6"/>
      <c r="I367" s="79"/>
      <c r="J367" s="79"/>
      <c r="K367" s="79"/>
      <c r="L367" s="79"/>
      <c r="M367" s="79"/>
      <c r="N367" s="79"/>
      <c r="O367" s="79"/>
      <c r="P367" s="79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3">
      <c r="E368" s="79" t="s">
        <v>13</v>
      </c>
      <c r="F368" s="22">
        <v>0.5</v>
      </c>
      <c r="H368" s="6"/>
      <c r="I368" s="74" t="s">
        <v>19</v>
      </c>
      <c r="J368" s="75">
        <v>0.59</v>
      </c>
      <c r="K368" s="74" t="s">
        <v>19</v>
      </c>
      <c r="L368" s="75">
        <v>0.45</v>
      </c>
      <c r="M368" s="79" t="s">
        <v>13</v>
      </c>
      <c r="N368" s="80">
        <v>0</v>
      </c>
      <c r="O368" s="79" t="s">
        <v>13</v>
      </c>
      <c r="P368" s="80">
        <v>0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5:28" ht="13">
      <c r="E369" s="6" t="s">
        <v>15</v>
      </c>
      <c r="F369" s="22">
        <v>1</v>
      </c>
      <c r="H369" s="6"/>
      <c r="I369" s="6" t="s">
        <v>15</v>
      </c>
      <c r="J369" s="8">
        <v>0.77</v>
      </c>
      <c r="K369" s="6" t="s">
        <v>15</v>
      </c>
      <c r="L369" s="8">
        <v>0.8</v>
      </c>
      <c r="M369" s="6" t="s">
        <v>15</v>
      </c>
      <c r="N369" s="8">
        <v>0.92</v>
      </c>
      <c r="O369" s="6" t="s">
        <v>15</v>
      </c>
      <c r="P369" s="8">
        <v>0.82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5:28" ht="13">
      <c r="E370" s="73" t="s">
        <v>15</v>
      </c>
      <c r="F370" s="22">
        <v>1.5</v>
      </c>
      <c r="H370" s="6"/>
      <c r="I370" s="6" t="s">
        <v>15</v>
      </c>
      <c r="J370" s="8">
        <v>0.91</v>
      </c>
      <c r="K370" s="6" t="s">
        <v>15</v>
      </c>
      <c r="L370" s="8">
        <v>0.86</v>
      </c>
      <c r="M370" s="6" t="s">
        <v>15</v>
      </c>
      <c r="N370" s="8">
        <v>0.93</v>
      </c>
      <c r="O370" s="6" t="s">
        <v>15</v>
      </c>
      <c r="P370" s="8">
        <v>0.83</v>
      </c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5:28" ht="13">
      <c r="E371" s="6" t="s">
        <v>15</v>
      </c>
      <c r="F371" s="22">
        <v>2</v>
      </c>
      <c r="H371" s="94"/>
      <c r="I371" s="6" t="s">
        <v>15</v>
      </c>
      <c r="J371" s="8">
        <v>0.91</v>
      </c>
      <c r="K371" s="6" t="s">
        <v>15</v>
      </c>
      <c r="L371" s="8">
        <v>0.84</v>
      </c>
      <c r="M371" s="6" t="s">
        <v>15</v>
      </c>
      <c r="N371" s="8">
        <v>0.93</v>
      </c>
      <c r="O371" s="6" t="s">
        <v>15</v>
      </c>
      <c r="P371" s="8">
        <v>0.84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5:28" ht="13">
      <c r="E372" s="73" t="s">
        <v>15</v>
      </c>
      <c r="F372" s="22">
        <v>2.5</v>
      </c>
      <c r="H372" s="94"/>
      <c r="I372" s="6" t="s">
        <v>15</v>
      </c>
      <c r="J372" s="8">
        <v>0.87</v>
      </c>
      <c r="K372" s="6" t="s">
        <v>15</v>
      </c>
      <c r="L372" s="8">
        <v>0.84</v>
      </c>
      <c r="M372" s="6" t="s">
        <v>15</v>
      </c>
      <c r="N372" s="8">
        <v>0.94</v>
      </c>
      <c r="O372" s="6" t="s">
        <v>15</v>
      </c>
      <c r="P372" s="8">
        <v>0.84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5:28" ht="13">
      <c r="E373" s="6" t="s">
        <v>15</v>
      </c>
      <c r="F373" s="22">
        <v>3</v>
      </c>
      <c r="H373" s="94"/>
      <c r="I373" s="6" t="s">
        <v>15</v>
      </c>
      <c r="J373" s="8">
        <v>0.87</v>
      </c>
      <c r="K373" s="6" t="s">
        <v>15</v>
      </c>
      <c r="L373" s="8">
        <v>0.82</v>
      </c>
      <c r="M373" s="6" t="s">
        <v>15</v>
      </c>
      <c r="N373" s="8">
        <v>0.93</v>
      </c>
      <c r="O373" s="6" t="s">
        <v>15</v>
      </c>
      <c r="P373" s="8">
        <v>0.84</v>
      </c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5:28" ht="13">
      <c r="E374" s="73" t="s">
        <v>15</v>
      </c>
      <c r="F374" s="22">
        <v>3.5</v>
      </c>
      <c r="H374" s="94"/>
      <c r="I374" s="74" t="s">
        <v>13</v>
      </c>
      <c r="J374" s="75">
        <v>0</v>
      </c>
      <c r="K374" s="6" t="s">
        <v>15</v>
      </c>
      <c r="L374" s="8">
        <v>0.51</v>
      </c>
      <c r="M374" s="6" t="s">
        <v>15</v>
      </c>
      <c r="N374" s="8">
        <v>0.87</v>
      </c>
      <c r="O374" s="6" t="s">
        <v>15</v>
      </c>
      <c r="P374" s="8">
        <v>0.82</v>
      </c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5:28" ht="13">
      <c r="E375" s="6" t="s">
        <v>15</v>
      </c>
      <c r="F375" s="22">
        <v>4</v>
      </c>
      <c r="H375" s="94"/>
      <c r="I375" s="6" t="s">
        <v>15</v>
      </c>
      <c r="J375" s="8">
        <v>0.62</v>
      </c>
      <c r="K375" s="6" t="s">
        <v>15</v>
      </c>
      <c r="L375" s="8">
        <v>0.7</v>
      </c>
      <c r="M375" s="6" t="s">
        <v>15</v>
      </c>
      <c r="N375" s="8">
        <v>0.89</v>
      </c>
      <c r="O375" s="6" t="s">
        <v>15</v>
      </c>
      <c r="P375" s="8">
        <v>0.64</v>
      </c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5:28" ht="13">
      <c r="E376" s="6" t="s">
        <v>15</v>
      </c>
      <c r="F376" s="22">
        <v>4.5</v>
      </c>
      <c r="H376" s="94"/>
      <c r="I376" s="6" t="s">
        <v>15</v>
      </c>
      <c r="K376" s="6" t="s">
        <v>15</v>
      </c>
      <c r="L376" s="8">
        <v>0.39</v>
      </c>
      <c r="M376" s="6" t="s">
        <v>15</v>
      </c>
      <c r="N376" s="8">
        <v>0.9</v>
      </c>
      <c r="O376" s="6" t="s">
        <v>15</v>
      </c>
      <c r="P376" s="8">
        <v>0.7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5:28" ht="13">
      <c r="E377" s="87" t="s">
        <v>13</v>
      </c>
      <c r="F377" s="22">
        <v>5</v>
      </c>
      <c r="H377" s="94"/>
      <c r="I377" s="79"/>
      <c r="J377" s="79"/>
      <c r="K377" s="87"/>
      <c r="L377" s="87"/>
      <c r="M377" s="79"/>
      <c r="N377" s="79"/>
      <c r="O377" s="79"/>
      <c r="P377" s="79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5:28" ht="13">
      <c r="E378" s="87" t="s">
        <v>13</v>
      </c>
      <c r="F378" s="22">
        <v>5.5</v>
      </c>
      <c r="H378" s="94"/>
      <c r="I378" s="79"/>
      <c r="J378" s="79"/>
      <c r="K378" s="87"/>
      <c r="L378" s="87"/>
      <c r="M378" s="79"/>
      <c r="N378" s="79"/>
      <c r="O378" s="79"/>
      <c r="P378" s="79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5:28" ht="13">
      <c r="E379" s="20" t="s">
        <v>15</v>
      </c>
      <c r="F379" s="22">
        <v>6</v>
      </c>
      <c r="H379" s="94" t="s">
        <v>80</v>
      </c>
      <c r="I379" s="6" t="s">
        <v>15</v>
      </c>
      <c r="J379" s="8">
        <v>0.66</v>
      </c>
      <c r="K379" s="6" t="s">
        <v>15</v>
      </c>
      <c r="L379" s="8">
        <v>0.28000000000000003</v>
      </c>
      <c r="M379" s="6" t="s">
        <v>15</v>
      </c>
      <c r="N379" s="8">
        <v>0.89</v>
      </c>
      <c r="O379" s="6" t="s">
        <v>15</v>
      </c>
      <c r="P379" s="8">
        <v>0.8</v>
      </c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5:28" ht="13">
      <c r="E380" s="78" t="s">
        <v>15</v>
      </c>
      <c r="F380" s="22">
        <v>6.5</v>
      </c>
      <c r="H380" s="94"/>
      <c r="I380" s="74" t="s">
        <v>13</v>
      </c>
      <c r="J380" s="75">
        <v>0</v>
      </c>
      <c r="K380" s="6" t="s">
        <v>15</v>
      </c>
      <c r="L380" s="8">
        <v>0.77</v>
      </c>
      <c r="M380" s="6" t="s">
        <v>15</v>
      </c>
      <c r="N380" s="8">
        <v>0.83</v>
      </c>
      <c r="O380" s="6" t="s">
        <v>15</v>
      </c>
      <c r="P380" s="8">
        <v>0.25</v>
      </c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5:28" ht="13">
      <c r="E381" s="73" t="s">
        <v>19</v>
      </c>
      <c r="F381" s="22">
        <v>7</v>
      </c>
      <c r="H381" s="94" t="s">
        <v>44</v>
      </c>
      <c r="I381" s="74" t="s">
        <v>13</v>
      </c>
      <c r="J381" s="75">
        <v>0</v>
      </c>
      <c r="K381" s="6" t="s">
        <v>19</v>
      </c>
      <c r="L381" s="8">
        <v>0.45</v>
      </c>
      <c r="M381" s="74" t="s">
        <v>13</v>
      </c>
      <c r="N381" s="75">
        <v>0</v>
      </c>
      <c r="O381" s="6" t="s">
        <v>19</v>
      </c>
      <c r="P381" s="8">
        <v>0.62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5:28" ht="13">
      <c r="E382" s="87" t="s">
        <v>13</v>
      </c>
      <c r="F382" s="22">
        <v>7.5</v>
      </c>
      <c r="H382" s="94"/>
      <c r="I382" s="79"/>
      <c r="J382" s="79"/>
      <c r="K382" s="87"/>
      <c r="L382" s="87"/>
      <c r="M382" s="79"/>
      <c r="N382" s="79"/>
      <c r="O382" s="79"/>
      <c r="P382" s="79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5:28" ht="13">
      <c r="E383" s="78" t="s">
        <v>15</v>
      </c>
      <c r="F383" s="22">
        <v>8</v>
      </c>
      <c r="H383" s="94"/>
      <c r="I383" s="6" t="s">
        <v>15</v>
      </c>
      <c r="J383" s="8">
        <v>0.26</v>
      </c>
      <c r="K383" s="74" t="s">
        <v>19</v>
      </c>
      <c r="L383" s="75">
        <v>0.68</v>
      </c>
      <c r="M383" s="6" t="s">
        <v>15</v>
      </c>
      <c r="N383" s="8">
        <v>0.5</v>
      </c>
      <c r="O383" s="6" t="s">
        <v>15</v>
      </c>
      <c r="P383" s="8">
        <v>0.71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5:28" ht="13">
      <c r="E384" s="78" t="s">
        <v>15</v>
      </c>
      <c r="F384" s="22">
        <v>8.5</v>
      </c>
      <c r="H384" s="94" t="s">
        <v>44</v>
      </c>
      <c r="I384" s="74" t="s">
        <v>13</v>
      </c>
      <c r="J384" s="75">
        <v>0</v>
      </c>
      <c r="K384" s="74" t="s">
        <v>13</v>
      </c>
      <c r="L384" s="75">
        <v>0</v>
      </c>
      <c r="M384" s="74" t="s">
        <v>13</v>
      </c>
      <c r="N384" s="75">
        <v>0</v>
      </c>
      <c r="O384" s="74" t="s">
        <v>13</v>
      </c>
      <c r="P384" s="75">
        <v>0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16" ht="22.5" customHeight="1">
      <c r="J385" s="96">
        <f>AVERAGEA(J369:J373,J375,J379,J383)</f>
        <v>0.73375000000000001</v>
      </c>
      <c r="K385" s="96"/>
      <c r="L385" s="96">
        <f>AVERAGEA(L369:L376,L379:L381)</f>
        <v>0.66</v>
      </c>
      <c r="M385" s="96"/>
      <c r="N385" s="96">
        <f>AVERAGEA(N369:N376,N379:N380,N383)</f>
        <v>0.86636363636363645</v>
      </c>
      <c r="O385" s="96"/>
      <c r="P385" s="96">
        <f>AVERAGEA(P369:P376,P379:P381,P383)</f>
        <v>0.72583333333333344</v>
      </c>
    </row>
    <row r="386" spans="1:16" ht="13.5" customHeight="1">
      <c r="J386" s="96"/>
      <c r="K386" s="96"/>
      <c r="L386" s="96"/>
      <c r="M386" s="96"/>
      <c r="N386" s="96"/>
      <c r="O386" s="96"/>
      <c r="P386" s="96"/>
    </row>
    <row r="387" spans="1:16" ht="13.5" customHeight="1">
      <c r="J387" s="96"/>
      <c r="K387" s="96"/>
      <c r="L387" s="96"/>
      <c r="M387" s="96"/>
      <c r="N387" s="96"/>
      <c r="O387" s="96"/>
      <c r="P387" s="96"/>
    </row>
    <row r="388" spans="1:16" ht="13">
      <c r="A388" s="8">
        <v>4</v>
      </c>
      <c r="B388" s="36" t="s">
        <v>0</v>
      </c>
      <c r="C388" s="36" t="s">
        <v>0</v>
      </c>
      <c r="D388" s="83" t="s">
        <v>20</v>
      </c>
      <c r="E388" s="87" t="s">
        <v>13</v>
      </c>
      <c r="F388" s="22">
        <v>0</v>
      </c>
      <c r="G388" s="83" t="s">
        <v>58</v>
      </c>
      <c r="H388" s="6"/>
      <c r="I388" s="79"/>
      <c r="J388" s="97"/>
      <c r="K388" s="97"/>
      <c r="L388" s="97"/>
      <c r="M388" s="97"/>
      <c r="N388" s="97"/>
      <c r="O388" s="97"/>
      <c r="P388" s="97"/>
    </row>
    <row r="389" spans="1:16" ht="13.5" customHeight="1">
      <c r="E389" s="87" t="s">
        <v>13</v>
      </c>
      <c r="F389" s="22">
        <v>0.1</v>
      </c>
      <c r="G389" s="73"/>
      <c r="H389" s="6"/>
      <c r="I389" s="79"/>
      <c r="J389" s="97"/>
      <c r="K389" s="97"/>
      <c r="L389" s="97"/>
      <c r="M389" s="97"/>
      <c r="N389" s="97"/>
      <c r="O389" s="97"/>
      <c r="P389" s="97"/>
    </row>
    <row r="390" spans="1:16" ht="13">
      <c r="E390" s="87" t="s">
        <v>13</v>
      </c>
      <c r="F390" s="22">
        <v>0.2</v>
      </c>
      <c r="G390" s="73"/>
      <c r="H390" s="6"/>
      <c r="I390" s="79"/>
      <c r="J390" s="79"/>
      <c r="K390" s="79"/>
      <c r="L390" s="79"/>
      <c r="M390" s="79"/>
      <c r="N390" s="79"/>
      <c r="O390" s="79"/>
      <c r="P390" s="79"/>
    </row>
    <row r="391" spans="1:16" ht="13">
      <c r="E391" s="87" t="s">
        <v>13</v>
      </c>
      <c r="F391" s="22">
        <v>0.3</v>
      </c>
      <c r="G391" s="73"/>
      <c r="H391" s="6"/>
      <c r="I391" s="79"/>
      <c r="J391" s="79"/>
      <c r="K391" s="79"/>
      <c r="L391" s="79"/>
      <c r="M391" s="79"/>
      <c r="N391" s="79"/>
      <c r="O391" s="79"/>
      <c r="P391" s="79"/>
    </row>
    <row r="392" spans="1:16" ht="13">
      <c r="E392" s="87" t="s">
        <v>13</v>
      </c>
      <c r="F392" s="22">
        <v>0.4</v>
      </c>
      <c r="G392" s="73"/>
      <c r="H392" s="6"/>
      <c r="I392" s="79"/>
      <c r="J392" s="79"/>
      <c r="K392" s="79"/>
      <c r="L392" s="79"/>
      <c r="M392" s="79"/>
      <c r="N392" s="79"/>
      <c r="O392" s="79"/>
      <c r="P392" s="79"/>
    </row>
    <row r="393" spans="1:16" ht="13">
      <c r="E393" s="79" t="s">
        <v>13</v>
      </c>
      <c r="F393" s="22">
        <v>0.5</v>
      </c>
      <c r="G393" s="73"/>
      <c r="H393" s="6"/>
      <c r="I393" s="74" t="s">
        <v>19</v>
      </c>
      <c r="J393" s="75">
        <v>0.59</v>
      </c>
      <c r="K393" s="74" t="s">
        <v>19</v>
      </c>
      <c r="L393" s="75">
        <v>0.45</v>
      </c>
      <c r="M393" s="74" t="s">
        <v>13</v>
      </c>
      <c r="N393" s="75">
        <v>0</v>
      </c>
      <c r="O393" s="74" t="s">
        <v>13</v>
      </c>
      <c r="P393" s="75">
        <v>0</v>
      </c>
    </row>
    <row r="394" spans="1:16" ht="13">
      <c r="E394" s="6" t="s">
        <v>15</v>
      </c>
      <c r="F394" s="22">
        <v>0.6</v>
      </c>
      <c r="G394" s="73"/>
      <c r="H394" s="6"/>
      <c r="I394" s="6" t="s">
        <v>19</v>
      </c>
      <c r="J394" s="8">
        <v>0.8</v>
      </c>
      <c r="K394" s="71" t="s">
        <v>108</v>
      </c>
      <c r="L394" s="72" t="s">
        <v>137</v>
      </c>
      <c r="M394" s="6" t="s">
        <v>15</v>
      </c>
      <c r="N394" s="8">
        <v>0.54</v>
      </c>
      <c r="O394" s="6" t="s">
        <v>19</v>
      </c>
      <c r="P394" s="8">
        <v>0.74</v>
      </c>
    </row>
    <row r="395" spans="1:16" ht="13">
      <c r="E395" s="73" t="s">
        <v>15</v>
      </c>
      <c r="F395" s="22">
        <v>0.7</v>
      </c>
      <c r="G395" s="73"/>
      <c r="H395" s="6"/>
      <c r="I395" s="6" t="s">
        <v>15</v>
      </c>
      <c r="J395" s="8">
        <v>0.76</v>
      </c>
      <c r="K395" s="6" t="s">
        <v>15</v>
      </c>
      <c r="L395" s="8">
        <v>0.76</v>
      </c>
      <c r="M395" s="6" t="s">
        <v>15</v>
      </c>
      <c r="N395" s="8">
        <v>0.93</v>
      </c>
      <c r="O395" s="6" t="s">
        <v>15</v>
      </c>
      <c r="P395" s="8">
        <v>0.78</v>
      </c>
    </row>
    <row r="396" spans="1:16" ht="13">
      <c r="E396" s="6" t="s">
        <v>15</v>
      </c>
      <c r="F396" s="22">
        <v>0.8</v>
      </c>
      <c r="G396" s="73"/>
      <c r="H396" s="6"/>
      <c r="I396" s="6" t="s">
        <v>15</v>
      </c>
      <c r="J396" s="8">
        <v>0.89</v>
      </c>
      <c r="K396" s="6" t="s">
        <v>15</v>
      </c>
      <c r="L396" s="8">
        <v>0.82</v>
      </c>
      <c r="M396" s="6" t="s">
        <v>15</v>
      </c>
      <c r="N396" s="8">
        <v>0.92</v>
      </c>
      <c r="O396" s="6" t="s">
        <v>15</v>
      </c>
      <c r="P396" s="8">
        <v>0.83</v>
      </c>
    </row>
    <row r="397" spans="1:16" ht="13">
      <c r="E397" s="73" t="s">
        <v>15</v>
      </c>
      <c r="F397" s="22">
        <v>0.9</v>
      </c>
      <c r="G397" s="73"/>
      <c r="H397" s="6"/>
      <c r="I397" s="6" t="s">
        <v>15</v>
      </c>
      <c r="J397" s="8">
        <v>0.89</v>
      </c>
      <c r="K397" s="6" t="s">
        <v>15</v>
      </c>
      <c r="L397" s="8">
        <v>0.82</v>
      </c>
      <c r="M397" s="6" t="s">
        <v>15</v>
      </c>
      <c r="N397" s="8">
        <v>0.93</v>
      </c>
      <c r="O397" s="6" t="s">
        <v>15</v>
      </c>
      <c r="P397" s="8">
        <v>0.82</v>
      </c>
    </row>
    <row r="398" spans="1:16" ht="13">
      <c r="E398" s="6" t="s">
        <v>15</v>
      </c>
      <c r="F398" s="22">
        <v>1</v>
      </c>
      <c r="G398" s="73"/>
      <c r="H398" s="6"/>
      <c r="I398" s="6" t="s">
        <v>15</v>
      </c>
      <c r="J398" s="8">
        <v>0.77</v>
      </c>
      <c r="K398" s="6" t="s">
        <v>15</v>
      </c>
      <c r="L398" s="8">
        <v>0.8</v>
      </c>
      <c r="M398" s="6" t="s">
        <v>15</v>
      </c>
      <c r="N398" s="8">
        <v>0.92</v>
      </c>
      <c r="O398" s="6" t="s">
        <v>15</v>
      </c>
      <c r="P398" s="8">
        <v>0.82</v>
      </c>
    </row>
    <row r="399" spans="1:16" ht="13">
      <c r="E399" s="73" t="s">
        <v>15</v>
      </c>
      <c r="F399" s="22">
        <v>1.1000000000000001</v>
      </c>
      <c r="G399" s="73"/>
      <c r="H399" s="6"/>
      <c r="I399" s="6" t="s">
        <v>15</v>
      </c>
      <c r="J399" s="8">
        <v>0.86</v>
      </c>
      <c r="K399" s="6" t="s">
        <v>15</v>
      </c>
      <c r="L399" s="8">
        <v>0.83</v>
      </c>
      <c r="M399" s="6" t="s">
        <v>15</v>
      </c>
      <c r="N399" s="8">
        <v>0.93</v>
      </c>
      <c r="O399" s="6" t="s">
        <v>15</v>
      </c>
      <c r="P399" s="8">
        <v>0.83</v>
      </c>
    </row>
    <row r="400" spans="1:16" ht="13">
      <c r="E400" s="6" t="s">
        <v>15</v>
      </c>
      <c r="F400" s="22">
        <v>1.2</v>
      </c>
      <c r="G400" s="73"/>
      <c r="H400" s="6"/>
      <c r="I400" s="6" t="s">
        <v>15</v>
      </c>
      <c r="J400" s="8">
        <v>0.89</v>
      </c>
      <c r="K400" s="6" t="s">
        <v>15</v>
      </c>
      <c r="L400" s="8">
        <v>0.76</v>
      </c>
      <c r="M400" s="6" t="s">
        <v>15</v>
      </c>
      <c r="N400" s="8">
        <v>0.93</v>
      </c>
      <c r="O400" s="6" t="s">
        <v>15</v>
      </c>
      <c r="P400" s="8">
        <v>0.83</v>
      </c>
    </row>
    <row r="401" spans="5:16" ht="13">
      <c r="E401" s="73" t="s">
        <v>15</v>
      </c>
      <c r="F401" s="22">
        <v>1.3</v>
      </c>
      <c r="G401" s="73"/>
      <c r="H401" s="6"/>
      <c r="I401" s="6" t="s">
        <v>15</v>
      </c>
      <c r="J401" s="8">
        <v>0.84</v>
      </c>
      <c r="K401" s="6" t="s">
        <v>15</v>
      </c>
      <c r="L401" s="8">
        <v>0.83</v>
      </c>
      <c r="M401" s="6" t="s">
        <v>15</v>
      </c>
      <c r="N401" s="8">
        <v>0.93</v>
      </c>
      <c r="O401" s="6" t="s">
        <v>15</v>
      </c>
      <c r="P401" s="8">
        <v>0.8</v>
      </c>
    </row>
    <row r="402" spans="5:16" ht="13">
      <c r="E402" s="6" t="s">
        <v>15</v>
      </c>
      <c r="F402" s="22">
        <v>1.4</v>
      </c>
      <c r="G402" s="73"/>
      <c r="H402" s="6"/>
      <c r="I402" s="6" t="s">
        <v>15</v>
      </c>
      <c r="J402" s="8">
        <v>0.89</v>
      </c>
      <c r="K402" s="6" t="s">
        <v>15</v>
      </c>
      <c r="L402" s="8">
        <v>0.84</v>
      </c>
      <c r="M402" s="6" t="s">
        <v>15</v>
      </c>
      <c r="N402" s="8">
        <v>0.93</v>
      </c>
      <c r="O402" s="6" t="s">
        <v>15</v>
      </c>
      <c r="P402" s="8">
        <v>0.84</v>
      </c>
    </row>
    <row r="403" spans="5:16" ht="13">
      <c r="E403" s="73" t="s">
        <v>15</v>
      </c>
      <c r="F403" s="22">
        <v>1.5</v>
      </c>
      <c r="G403" s="73"/>
      <c r="H403" s="6"/>
      <c r="I403" s="6" t="s">
        <v>15</v>
      </c>
      <c r="J403" s="8">
        <v>0.91</v>
      </c>
      <c r="K403" s="6" t="s">
        <v>15</v>
      </c>
      <c r="L403" s="8">
        <v>0.86</v>
      </c>
      <c r="M403" s="6" t="s">
        <v>15</v>
      </c>
      <c r="N403" s="8">
        <v>0.93</v>
      </c>
      <c r="O403" s="6" t="s">
        <v>15</v>
      </c>
      <c r="P403" s="8">
        <v>0.83</v>
      </c>
    </row>
    <row r="404" spans="5:16" ht="13">
      <c r="E404" s="6" t="s">
        <v>15</v>
      </c>
      <c r="F404" s="22">
        <v>1.6</v>
      </c>
      <c r="G404" s="73"/>
      <c r="H404" s="94"/>
      <c r="I404" s="6" t="s">
        <v>15</v>
      </c>
      <c r="J404" s="8">
        <v>0.84</v>
      </c>
      <c r="K404" s="6" t="s">
        <v>15</v>
      </c>
      <c r="L404" s="8">
        <v>0.84</v>
      </c>
      <c r="M404" s="6" t="s">
        <v>15</v>
      </c>
      <c r="N404" s="8">
        <v>0.93</v>
      </c>
      <c r="O404" s="6" t="s">
        <v>15</v>
      </c>
      <c r="P404" s="8">
        <v>0.81</v>
      </c>
    </row>
    <row r="405" spans="5:16" ht="13">
      <c r="E405" s="73" t="s">
        <v>15</v>
      </c>
      <c r="F405" s="22">
        <v>1.7</v>
      </c>
      <c r="G405" s="73"/>
      <c r="H405" s="94"/>
      <c r="I405" s="6" t="s">
        <v>15</v>
      </c>
      <c r="J405" s="8">
        <v>0.9</v>
      </c>
      <c r="K405" s="6" t="s">
        <v>15</v>
      </c>
      <c r="L405" s="8">
        <v>0.85</v>
      </c>
      <c r="M405" s="6" t="s">
        <v>15</v>
      </c>
      <c r="N405" s="8">
        <v>0.93</v>
      </c>
      <c r="O405" s="6" t="s">
        <v>15</v>
      </c>
      <c r="P405" s="8">
        <v>0.84</v>
      </c>
    </row>
    <row r="406" spans="5:16" ht="13">
      <c r="E406" s="6" t="s">
        <v>15</v>
      </c>
      <c r="F406" s="22">
        <v>1.8</v>
      </c>
      <c r="G406" s="73"/>
      <c r="H406" s="94" t="s">
        <v>44</v>
      </c>
      <c r="I406" s="6" t="s">
        <v>15</v>
      </c>
      <c r="J406" s="8">
        <v>0.49</v>
      </c>
      <c r="K406" s="6" t="s">
        <v>15</v>
      </c>
      <c r="L406" s="8">
        <v>0.82</v>
      </c>
      <c r="M406" s="6" t="s">
        <v>15</v>
      </c>
      <c r="N406" s="8">
        <v>0.92</v>
      </c>
      <c r="O406" s="6" t="s">
        <v>15</v>
      </c>
      <c r="P406" s="8">
        <v>0.8</v>
      </c>
    </row>
    <row r="407" spans="5:16" ht="13">
      <c r="E407" s="73" t="s">
        <v>15</v>
      </c>
      <c r="F407" s="22">
        <v>1.9</v>
      </c>
      <c r="G407" s="73"/>
      <c r="H407" s="94"/>
      <c r="I407" s="6" t="s">
        <v>15</v>
      </c>
      <c r="J407" s="8">
        <v>0.91</v>
      </c>
      <c r="K407" s="6" t="s">
        <v>15</v>
      </c>
      <c r="L407" s="8">
        <v>0.85</v>
      </c>
      <c r="M407" s="6" t="s">
        <v>15</v>
      </c>
      <c r="N407" s="8">
        <v>0.93</v>
      </c>
      <c r="O407" s="6" t="s">
        <v>15</v>
      </c>
      <c r="P407" s="8">
        <v>0.84</v>
      </c>
    </row>
    <row r="408" spans="5:16" ht="13">
      <c r="E408" s="6" t="s">
        <v>15</v>
      </c>
      <c r="F408" s="22">
        <v>2</v>
      </c>
      <c r="G408" s="73"/>
      <c r="H408" s="94"/>
      <c r="I408" s="6" t="s">
        <v>15</v>
      </c>
      <c r="J408" s="8">
        <v>0.91</v>
      </c>
      <c r="K408" s="6" t="s">
        <v>15</v>
      </c>
      <c r="L408" s="8">
        <v>0.84</v>
      </c>
      <c r="M408" s="6" t="s">
        <v>15</v>
      </c>
      <c r="N408" s="8">
        <v>0.93</v>
      </c>
      <c r="O408" s="6" t="s">
        <v>15</v>
      </c>
      <c r="P408" s="8">
        <v>0.84</v>
      </c>
    </row>
    <row r="409" spans="5:16" ht="13">
      <c r="E409" s="73" t="s">
        <v>15</v>
      </c>
      <c r="F409" s="22">
        <v>2.1</v>
      </c>
      <c r="G409" s="73"/>
      <c r="H409" s="94"/>
      <c r="I409" s="6" t="s">
        <v>15</v>
      </c>
      <c r="J409" s="8">
        <v>0.9</v>
      </c>
      <c r="K409" s="6" t="s">
        <v>15</v>
      </c>
      <c r="L409" s="8">
        <v>0.84</v>
      </c>
      <c r="M409" s="6" t="s">
        <v>15</v>
      </c>
      <c r="N409" s="8">
        <v>0.93</v>
      </c>
      <c r="O409" s="6" t="s">
        <v>15</v>
      </c>
      <c r="P409" s="8">
        <v>0.85</v>
      </c>
    </row>
    <row r="410" spans="5:16" ht="13">
      <c r="E410" s="6" t="s">
        <v>15</v>
      </c>
      <c r="F410" s="22">
        <v>2.2000000000000002</v>
      </c>
      <c r="G410" s="73"/>
      <c r="H410" s="94"/>
      <c r="I410" s="6" t="s">
        <v>15</v>
      </c>
      <c r="J410" s="8">
        <v>0.89</v>
      </c>
      <c r="K410" s="6" t="s">
        <v>15</v>
      </c>
      <c r="L410" s="8">
        <v>0.84</v>
      </c>
      <c r="M410" s="6" t="s">
        <v>15</v>
      </c>
      <c r="N410" s="8">
        <v>0.93</v>
      </c>
      <c r="O410" s="6" t="s">
        <v>15</v>
      </c>
      <c r="P410" s="8">
        <v>0.84</v>
      </c>
    </row>
    <row r="411" spans="5:16" ht="13">
      <c r="E411" s="73" t="s">
        <v>15</v>
      </c>
      <c r="F411" s="22">
        <v>2.2999999999999998</v>
      </c>
      <c r="G411" s="73"/>
      <c r="H411" s="94"/>
      <c r="I411" s="6" t="s">
        <v>15</v>
      </c>
      <c r="J411" s="8">
        <v>0.88</v>
      </c>
      <c r="K411" s="6" t="s">
        <v>15</v>
      </c>
      <c r="L411" s="8">
        <v>0.85</v>
      </c>
      <c r="M411" s="6" t="s">
        <v>15</v>
      </c>
      <c r="N411" s="8">
        <v>0.93</v>
      </c>
      <c r="O411" s="6" t="s">
        <v>15</v>
      </c>
      <c r="P411" s="8">
        <v>0.83</v>
      </c>
    </row>
    <row r="412" spans="5:16" ht="13">
      <c r="E412" s="6" t="s">
        <v>15</v>
      </c>
      <c r="F412" s="22">
        <v>2.4</v>
      </c>
      <c r="G412" s="73"/>
      <c r="H412" s="94"/>
      <c r="I412" s="6" t="s">
        <v>15</v>
      </c>
      <c r="J412" s="8">
        <v>0.9</v>
      </c>
      <c r="K412" s="6" t="s">
        <v>15</v>
      </c>
      <c r="L412" s="8">
        <v>0.84</v>
      </c>
      <c r="M412" s="6" t="s">
        <v>15</v>
      </c>
      <c r="N412" s="8">
        <v>0.93</v>
      </c>
      <c r="O412" s="6" t="s">
        <v>15</v>
      </c>
      <c r="P412" s="8">
        <v>0.84</v>
      </c>
    </row>
    <row r="413" spans="5:16" ht="13">
      <c r="E413" s="73" t="s">
        <v>15</v>
      </c>
      <c r="F413" s="22">
        <v>2.5</v>
      </c>
      <c r="G413" s="73"/>
      <c r="H413" s="94"/>
      <c r="I413" s="6" t="s">
        <v>15</v>
      </c>
      <c r="J413" s="8">
        <v>0.87</v>
      </c>
      <c r="K413" s="6" t="s">
        <v>15</v>
      </c>
      <c r="L413" s="8">
        <v>0.84</v>
      </c>
      <c r="M413" s="6" t="s">
        <v>15</v>
      </c>
      <c r="N413" s="8">
        <v>0.94</v>
      </c>
      <c r="O413" s="6" t="s">
        <v>15</v>
      </c>
      <c r="P413" s="8">
        <v>0.84</v>
      </c>
    </row>
    <row r="414" spans="5:16" ht="13">
      <c r="E414" s="6" t="s">
        <v>15</v>
      </c>
      <c r="F414" s="22">
        <v>2.6</v>
      </c>
      <c r="G414" s="73"/>
      <c r="H414" s="94"/>
      <c r="I414" s="6" t="s">
        <v>15</v>
      </c>
      <c r="J414" s="8">
        <v>0.31</v>
      </c>
      <c r="K414" s="6" t="s">
        <v>15</v>
      </c>
      <c r="L414" s="8">
        <v>0.77</v>
      </c>
      <c r="M414" s="6" t="s">
        <v>15</v>
      </c>
      <c r="N414" s="8">
        <v>0.8</v>
      </c>
      <c r="O414" s="6" t="s">
        <v>15</v>
      </c>
      <c r="P414" s="8">
        <v>0.7</v>
      </c>
    </row>
    <row r="415" spans="5:16" ht="13">
      <c r="E415" s="73" t="s">
        <v>15</v>
      </c>
      <c r="F415" s="22">
        <v>2.7</v>
      </c>
      <c r="G415" s="73"/>
      <c r="H415" s="94"/>
      <c r="I415" s="6" t="s">
        <v>15</v>
      </c>
      <c r="J415" s="8">
        <v>0.87</v>
      </c>
      <c r="K415" s="6" t="s">
        <v>15</v>
      </c>
      <c r="L415" s="8">
        <v>0.83</v>
      </c>
      <c r="M415" s="6" t="s">
        <v>15</v>
      </c>
      <c r="N415" s="8">
        <v>0.93</v>
      </c>
      <c r="O415" s="6" t="s">
        <v>15</v>
      </c>
      <c r="P415" s="8">
        <v>0.82</v>
      </c>
    </row>
    <row r="416" spans="5:16" ht="13">
      <c r="E416" s="6" t="s">
        <v>15</v>
      </c>
      <c r="F416" s="22">
        <v>2.8</v>
      </c>
      <c r="G416" s="73"/>
      <c r="H416" s="94"/>
      <c r="I416" s="6" t="s">
        <v>15</v>
      </c>
      <c r="J416" s="8">
        <v>0.87</v>
      </c>
      <c r="K416" s="6" t="s">
        <v>15</v>
      </c>
      <c r="L416" s="8">
        <v>0.83</v>
      </c>
      <c r="M416" s="6" t="s">
        <v>15</v>
      </c>
      <c r="N416" s="8">
        <v>0.92</v>
      </c>
      <c r="O416" s="6" t="s">
        <v>15</v>
      </c>
      <c r="P416" s="8">
        <v>0.84</v>
      </c>
    </row>
    <row r="417" spans="5:16" ht="13">
      <c r="E417" s="73" t="s">
        <v>15</v>
      </c>
      <c r="F417" s="22">
        <v>2.9</v>
      </c>
      <c r="G417" s="73"/>
      <c r="H417" s="94"/>
      <c r="I417" s="6" t="s">
        <v>15</v>
      </c>
      <c r="J417" s="8">
        <v>0.87</v>
      </c>
      <c r="K417" s="6" t="s">
        <v>15</v>
      </c>
      <c r="L417" s="8">
        <v>0.84</v>
      </c>
      <c r="M417" s="6" t="s">
        <v>15</v>
      </c>
      <c r="N417" s="8">
        <v>0.93</v>
      </c>
      <c r="O417" s="6" t="s">
        <v>15</v>
      </c>
      <c r="P417" s="8">
        <v>0.85</v>
      </c>
    </row>
    <row r="418" spans="5:16" ht="13">
      <c r="E418" s="6" t="s">
        <v>15</v>
      </c>
      <c r="F418" s="22">
        <v>3</v>
      </c>
      <c r="G418" s="73"/>
      <c r="H418" s="94"/>
      <c r="I418" s="6" t="s">
        <v>15</v>
      </c>
      <c r="J418" s="8">
        <v>0.87</v>
      </c>
      <c r="K418" s="6" t="s">
        <v>15</v>
      </c>
      <c r="L418" s="8">
        <v>0.82</v>
      </c>
      <c r="M418" s="6" t="s">
        <v>15</v>
      </c>
      <c r="N418" s="8">
        <v>0.93</v>
      </c>
      <c r="O418" s="6" t="s">
        <v>15</v>
      </c>
      <c r="P418" s="8">
        <v>0.84</v>
      </c>
    </row>
    <row r="419" spans="5:16" ht="13">
      <c r="E419" s="73" t="s">
        <v>15</v>
      </c>
      <c r="F419" s="22">
        <v>3.1</v>
      </c>
      <c r="G419" s="73"/>
      <c r="H419" s="94"/>
      <c r="I419" s="71" t="s">
        <v>119</v>
      </c>
      <c r="J419" s="71" t="s">
        <v>138</v>
      </c>
      <c r="K419" s="6" t="s">
        <v>15</v>
      </c>
      <c r="L419" s="8">
        <v>0.63</v>
      </c>
      <c r="M419" s="6" t="s">
        <v>15</v>
      </c>
      <c r="N419" s="8">
        <v>0.93</v>
      </c>
      <c r="O419" s="6" t="s">
        <v>15</v>
      </c>
      <c r="P419" s="8">
        <v>0.82</v>
      </c>
    </row>
    <row r="420" spans="5:16" ht="13">
      <c r="E420" s="6" t="s">
        <v>15</v>
      </c>
      <c r="F420" s="22">
        <v>3.2</v>
      </c>
      <c r="G420" s="73"/>
      <c r="H420" s="94"/>
      <c r="I420" s="74" t="s">
        <v>13</v>
      </c>
      <c r="J420" s="75">
        <v>0</v>
      </c>
      <c r="K420" s="74" t="s">
        <v>107</v>
      </c>
      <c r="L420" s="75">
        <v>0.46</v>
      </c>
      <c r="M420" s="6" t="s">
        <v>15</v>
      </c>
      <c r="N420" s="8">
        <v>0.91</v>
      </c>
      <c r="O420" s="6" t="s">
        <v>15</v>
      </c>
      <c r="P420" s="8">
        <v>0.82</v>
      </c>
    </row>
    <row r="421" spans="5:16" ht="13">
      <c r="E421" s="73" t="s">
        <v>15</v>
      </c>
      <c r="F421" s="22">
        <v>3.3</v>
      </c>
      <c r="G421" s="73"/>
      <c r="H421" s="94"/>
      <c r="I421" s="6" t="s">
        <v>15</v>
      </c>
      <c r="J421" s="8">
        <v>0.35</v>
      </c>
      <c r="K421" s="6" t="s">
        <v>15</v>
      </c>
      <c r="L421" s="8">
        <v>0.45</v>
      </c>
      <c r="M421" s="6" t="s">
        <v>15</v>
      </c>
      <c r="N421" s="8">
        <v>0.89</v>
      </c>
      <c r="O421" s="6" t="s">
        <v>15</v>
      </c>
      <c r="P421" s="8">
        <v>0.83</v>
      </c>
    </row>
    <row r="422" spans="5:16" ht="13">
      <c r="E422" s="6" t="s">
        <v>15</v>
      </c>
      <c r="F422" s="22">
        <v>3.4</v>
      </c>
      <c r="G422" s="73"/>
      <c r="H422" s="94"/>
      <c r="I422" s="74" t="s">
        <v>13</v>
      </c>
      <c r="J422" s="75">
        <v>0</v>
      </c>
      <c r="K422" s="6" t="s">
        <v>15</v>
      </c>
      <c r="L422" s="8">
        <v>0.6</v>
      </c>
      <c r="M422" s="6" t="s">
        <v>15</v>
      </c>
      <c r="N422" s="8">
        <v>0.89</v>
      </c>
      <c r="O422" s="6" t="s">
        <v>15</v>
      </c>
      <c r="P422" s="8">
        <v>0.82</v>
      </c>
    </row>
    <row r="423" spans="5:16" ht="13">
      <c r="E423" s="73" t="s">
        <v>15</v>
      </c>
      <c r="F423" s="22">
        <v>3.5</v>
      </c>
      <c r="G423" s="73"/>
      <c r="H423" s="94"/>
      <c r="I423" s="74" t="s">
        <v>13</v>
      </c>
      <c r="J423" s="75">
        <v>0</v>
      </c>
      <c r="K423" s="6" t="s">
        <v>15</v>
      </c>
      <c r="L423" s="8">
        <v>0.51</v>
      </c>
      <c r="M423" s="6" t="s">
        <v>15</v>
      </c>
      <c r="N423" s="8">
        <v>0.87</v>
      </c>
      <c r="O423" s="6" t="s">
        <v>15</v>
      </c>
      <c r="P423" s="8">
        <v>0.82</v>
      </c>
    </row>
    <row r="424" spans="5:16" ht="13">
      <c r="E424" s="6" t="s">
        <v>15</v>
      </c>
      <c r="F424" s="22">
        <v>3.6</v>
      </c>
      <c r="G424" s="73"/>
      <c r="H424" s="94" t="s">
        <v>80</v>
      </c>
      <c r="I424" s="74" t="s">
        <v>13</v>
      </c>
      <c r="J424" s="75">
        <v>0</v>
      </c>
      <c r="K424" s="6" t="s">
        <v>15</v>
      </c>
      <c r="L424" s="8">
        <v>0.64</v>
      </c>
      <c r="M424" s="6" t="s">
        <v>15</v>
      </c>
      <c r="N424" s="8">
        <v>0.4</v>
      </c>
      <c r="O424" s="6" t="s">
        <v>15</v>
      </c>
      <c r="P424" s="8">
        <v>0.82</v>
      </c>
    </row>
    <row r="425" spans="5:16" ht="13">
      <c r="E425" s="73" t="s">
        <v>15</v>
      </c>
      <c r="F425" s="22">
        <v>3.7</v>
      </c>
      <c r="G425" s="73"/>
      <c r="H425" s="94"/>
      <c r="I425" s="6" t="s">
        <v>15</v>
      </c>
      <c r="J425" s="8">
        <v>0.73</v>
      </c>
      <c r="K425" s="6" t="s">
        <v>15</v>
      </c>
      <c r="L425" s="8">
        <v>0.64</v>
      </c>
      <c r="M425" s="6" t="s">
        <v>15</v>
      </c>
      <c r="N425" s="8">
        <v>0.87</v>
      </c>
      <c r="O425" s="6" t="s">
        <v>15</v>
      </c>
      <c r="P425" s="8">
        <v>0.81</v>
      </c>
    </row>
    <row r="426" spans="5:16" ht="13">
      <c r="E426" s="6" t="s">
        <v>15</v>
      </c>
      <c r="F426" s="22">
        <v>3.8</v>
      </c>
      <c r="G426" s="73"/>
      <c r="H426" s="94"/>
      <c r="I426" s="6" t="s">
        <v>15</v>
      </c>
      <c r="J426" s="8">
        <v>0.7</v>
      </c>
      <c r="K426" s="6" t="s">
        <v>15</v>
      </c>
      <c r="L426" s="8">
        <v>0.7</v>
      </c>
      <c r="M426" s="6" t="s">
        <v>15</v>
      </c>
      <c r="N426" s="8">
        <v>0.85</v>
      </c>
      <c r="O426" s="6" t="s">
        <v>15</v>
      </c>
      <c r="P426" s="8">
        <v>0.79</v>
      </c>
    </row>
    <row r="427" spans="5:16" ht="13">
      <c r="E427" s="73" t="s">
        <v>15</v>
      </c>
      <c r="F427" s="22">
        <v>3.9</v>
      </c>
      <c r="G427" s="73"/>
      <c r="H427" s="94"/>
      <c r="I427" s="6" t="s">
        <v>15</v>
      </c>
      <c r="J427" s="8">
        <v>0.56999999999999995</v>
      </c>
      <c r="K427" s="6" t="s">
        <v>15</v>
      </c>
      <c r="L427" s="8">
        <v>0.47</v>
      </c>
      <c r="M427" s="6" t="s">
        <v>15</v>
      </c>
      <c r="N427" s="8">
        <v>0.88</v>
      </c>
      <c r="O427" s="6" t="s">
        <v>15</v>
      </c>
      <c r="P427" s="8">
        <v>0.64</v>
      </c>
    </row>
    <row r="428" spans="5:16" ht="13">
      <c r="E428" s="6" t="s">
        <v>15</v>
      </c>
      <c r="F428" s="22">
        <v>4</v>
      </c>
      <c r="G428" s="73"/>
      <c r="H428" s="94"/>
      <c r="I428" s="6" t="s">
        <v>15</v>
      </c>
      <c r="J428" s="8">
        <v>0.63</v>
      </c>
      <c r="K428" s="6" t="s">
        <v>15</v>
      </c>
      <c r="L428" s="8">
        <v>0.7</v>
      </c>
      <c r="M428" s="6" t="s">
        <v>15</v>
      </c>
      <c r="N428" s="8">
        <v>0.89</v>
      </c>
      <c r="O428" s="6" t="s">
        <v>15</v>
      </c>
      <c r="P428" s="8">
        <v>0.64</v>
      </c>
    </row>
    <row r="429" spans="5:16" ht="13">
      <c r="E429" s="6" t="s">
        <v>15</v>
      </c>
      <c r="F429" s="22">
        <v>4.0999999999999996</v>
      </c>
      <c r="G429" s="73"/>
      <c r="H429" s="94"/>
      <c r="I429" s="74" t="s">
        <v>13</v>
      </c>
      <c r="J429" s="75">
        <v>0</v>
      </c>
      <c r="K429" s="74" t="s">
        <v>107</v>
      </c>
      <c r="L429" s="75">
        <v>0.43</v>
      </c>
      <c r="M429" s="6" t="s">
        <v>15</v>
      </c>
      <c r="N429" s="8">
        <v>0.89</v>
      </c>
      <c r="O429" s="6" t="s">
        <v>15</v>
      </c>
      <c r="P429" s="8">
        <v>0.72</v>
      </c>
    </row>
    <row r="430" spans="5:16" ht="13">
      <c r="E430" s="73" t="s">
        <v>15</v>
      </c>
      <c r="F430" s="22">
        <v>4.2</v>
      </c>
      <c r="G430" s="73"/>
      <c r="H430" s="94"/>
      <c r="I430" s="74" t="s">
        <v>13</v>
      </c>
      <c r="J430" s="75">
        <v>0</v>
      </c>
      <c r="K430" s="74" t="s">
        <v>107</v>
      </c>
      <c r="L430" s="75">
        <v>0.53</v>
      </c>
      <c r="M430" s="6" t="s">
        <v>15</v>
      </c>
      <c r="N430" s="8">
        <v>0.87</v>
      </c>
      <c r="O430" s="6" t="s">
        <v>15</v>
      </c>
      <c r="P430" s="8">
        <v>0.6</v>
      </c>
    </row>
    <row r="431" spans="5:16" ht="13">
      <c r="E431" s="6" t="s">
        <v>15</v>
      </c>
      <c r="F431" s="22">
        <v>4.3</v>
      </c>
      <c r="G431" s="73"/>
      <c r="H431" s="94"/>
      <c r="I431" s="74" t="s">
        <v>13</v>
      </c>
      <c r="J431" s="75">
        <v>0</v>
      </c>
      <c r="K431" s="60" t="s">
        <v>13</v>
      </c>
      <c r="L431" s="61">
        <v>0</v>
      </c>
      <c r="M431" s="6" t="s">
        <v>15</v>
      </c>
      <c r="N431" s="8">
        <v>0.87</v>
      </c>
      <c r="O431" s="6" t="s">
        <v>15</v>
      </c>
      <c r="P431" s="8">
        <v>0.54</v>
      </c>
    </row>
    <row r="432" spans="5:16" ht="13">
      <c r="E432" s="73" t="s">
        <v>15</v>
      </c>
      <c r="F432" s="22">
        <v>4.4000000000000004</v>
      </c>
      <c r="G432" s="73"/>
      <c r="H432" s="94"/>
      <c r="I432" s="74" t="s">
        <v>13</v>
      </c>
      <c r="J432" s="75">
        <v>0</v>
      </c>
      <c r="K432" s="74" t="s">
        <v>107</v>
      </c>
      <c r="L432" s="75">
        <v>0.34</v>
      </c>
      <c r="M432" s="6" t="s">
        <v>15</v>
      </c>
      <c r="N432" s="8">
        <v>0.85</v>
      </c>
      <c r="O432" s="6" t="s">
        <v>15</v>
      </c>
      <c r="P432" s="8">
        <v>0.66</v>
      </c>
    </row>
    <row r="433" spans="5:16" ht="13">
      <c r="E433" s="6" t="s">
        <v>15</v>
      </c>
      <c r="F433" s="22">
        <v>4.5</v>
      </c>
      <c r="G433" s="73"/>
      <c r="H433" s="94"/>
      <c r="I433" s="6" t="s">
        <v>15</v>
      </c>
      <c r="J433" s="8">
        <v>0.62</v>
      </c>
      <c r="K433" s="6" t="s">
        <v>15</v>
      </c>
      <c r="L433" s="8">
        <v>0.39</v>
      </c>
      <c r="M433" s="6" t="s">
        <v>15</v>
      </c>
      <c r="N433" s="8">
        <v>0.9</v>
      </c>
      <c r="O433" s="6" t="s">
        <v>15</v>
      </c>
      <c r="P433" s="8">
        <v>0.7</v>
      </c>
    </row>
    <row r="434" spans="5:16" ht="13">
      <c r="E434" s="73" t="s">
        <v>15</v>
      </c>
      <c r="F434" s="22">
        <v>4.5999999999999996</v>
      </c>
      <c r="G434" s="73"/>
      <c r="H434" s="94"/>
      <c r="I434" s="74" t="s">
        <v>13</v>
      </c>
      <c r="J434" s="75">
        <v>0</v>
      </c>
      <c r="K434" s="60" t="s">
        <v>13</v>
      </c>
      <c r="L434" s="61">
        <v>0</v>
      </c>
      <c r="M434" s="6" t="s">
        <v>15</v>
      </c>
      <c r="N434" s="8">
        <v>0.85</v>
      </c>
      <c r="O434" s="6" t="s">
        <v>15</v>
      </c>
      <c r="P434" s="8">
        <v>0.76</v>
      </c>
    </row>
    <row r="435" spans="5:16" ht="13">
      <c r="E435" s="6" t="s">
        <v>15</v>
      </c>
      <c r="F435" s="22">
        <v>4.7</v>
      </c>
      <c r="G435" s="73"/>
      <c r="H435" s="94"/>
      <c r="I435" s="6" t="s">
        <v>15</v>
      </c>
      <c r="J435" s="8">
        <v>0.46</v>
      </c>
      <c r="K435" s="6" t="s">
        <v>15</v>
      </c>
      <c r="L435" s="8">
        <v>0.4</v>
      </c>
      <c r="M435" s="6" t="s">
        <v>15</v>
      </c>
      <c r="N435" s="8">
        <v>0.89</v>
      </c>
      <c r="O435" s="6" t="s">
        <v>15</v>
      </c>
      <c r="P435" s="8">
        <v>0.78</v>
      </c>
    </row>
    <row r="436" spans="5:16" ht="13">
      <c r="E436" s="73" t="s">
        <v>15</v>
      </c>
      <c r="F436" s="22">
        <v>4.8</v>
      </c>
      <c r="G436" s="73"/>
      <c r="H436" s="94"/>
      <c r="I436" s="74" t="s">
        <v>13</v>
      </c>
      <c r="J436" s="75">
        <v>0</v>
      </c>
      <c r="K436" s="6" t="s">
        <v>15</v>
      </c>
      <c r="L436" s="8">
        <v>0.28000000000000003</v>
      </c>
      <c r="M436" s="6" t="s">
        <v>15</v>
      </c>
      <c r="N436" s="8">
        <v>0.88</v>
      </c>
      <c r="O436" s="6" t="s">
        <v>15</v>
      </c>
      <c r="P436" s="8">
        <v>0.78</v>
      </c>
    </row>
    <row r="437" spans="5:16" ht="13">
      <c r="E437" s="87" t="s">
        <v>13</v>
      </c>
      <c r="F437" s="22">
        <v>4.9000000000000004</v>
      </c>
      <c r="G437" s="73"/>
      <c r="H437" s="94"/>
      <c r="I437" s="79"/>
      <c r="J437" s="79"/>
      <c r="K437" s="87"/>
      <c r="L437" s="87"/>
      <c r="M437" s="79"/>
      <c r="N437" s="79"/>
      <c r="O437" s="79"/>
      <c r="P437" s="79"/>
    </row>
    <row r="438" spans="5:16" ht="13">
      <c r="E438" s="87" t="s">
        <v>13</v>
      </c>
      <c r="F438" s="22">
        <v>5</v>
      </c>
      <c r="G438" s="73"/>
      <c r="H438" s="94"/>
      <c r="I438" s="79"/>
      <c r="J438" s="79"/>
      <c r="K438" s="87"/>
      <c r="L438" s="87"/>
      <c r="M438" s="79"/>
      <c r="N438" s="79"/>
      <c r="O438" s="79"/>
      <c r="P438" s="79"/>
    </row>
    <row r="439" spans="5:16" ht="13">
      <c r="E439" s="87" t="s">
        <v>13</v>
      </c>
      <c r="F439" s="22">
        <v>5.0999999999999996</v>
      </c>
      <c r="G439" s="73"/>
      <c r="H439" s="94"/>
      <c r="I439" s="79"/>
      <c r="J439" s="79"/>
      <c r="K439" s="87"/>
      <c r="L439" s="87"/>
      <c r="M439" s="79"/>
      <c r="N439" s="79"/>
      <c r="O439" s="79"/>
      <c r="P439" s="79"/>
    </row>
    <row r="440" spans="5:16" ht="13">
      <c r="E440" s="87" t="s">
        <v>13</v>
      </c>
      <c r="F440" s="22">
        <v>5.2</v>
      </c>
      <c r="G440" s="73"/>
      <c r="H440" s="94"/>
      <c r="I440" s="79"/>
      <c r="J440" s="79"/>
      <c r="K440" s="87"/>
      <c r="L440" s="87"/>
      <c r="M440" s="79"/>
      <c r="N440" s="79"/>
      <c r="O440" s="79"/>
      <c r="P440" s="79"/>
    </row>
    <row r="441" spans="5:16" ht="13">
      <c r="E441" s="87" t="s">
        <v>13</v>
      </c>
      <c r="F441" s="22">
        <v>5.3</v>
      </c>
      <c r="G441" s="73"/>
      <c r="H441" s="94"/>
      <c r="I441" s="79"/>
      <c r="J441" s="79"/>
      <c r="K441" s="87"/>
      <c r="L441" s="87"/>
      <c r="M441" s="79"/>
      <c r="N441" s="79"/>
      <c r="O441" s="79"/>
      <c r="P441" s="79"/>
    </row>
    <row r="442" spans="5:16" ht="13">
      <c r="E442" s="87" t="s">
        <v>13</v>
      </c>
      <c r="F442" s="22">
        <v>5.4</v>
      </c>
      <c r="G442" s="73"/>
      <c r="H442" s="94"/>
      <c r="I442" s="79"/>
      <c r="J442" s="79"/>
      <c r="K442" s="87"/>
      <c r="L442" s="87"/>
      <c r="M442" s="79"/>
      <c r="N442" s="79"/>
      <c r="O442" s="79"/>
      <c r="P442" s="79"/>
    </row>
    <row r="443" spans="5:16" ht="13">
      <c r="E443" s="87" t="s">
        <v>13</v>
      </c>
      <c r="F443" s="22">
        <v>5.5</v>
      </c>
      <c r="G443" s="73"/>
      <c r="H443" s="94"/>
      <c r="I443" s="79"/>
      <c r="J443" s="79"/>
      <c r="K443" s="87"/>
      <c r="L443" s="87"/>
      <c r="M443" s="79"/>
      <c r="N443" s="79"/>
      <c r="O443" s="79"/>
      <c r="P443" s="79"/>
    </row>
    <row r="444" spans="5:16" ht="13">
      <c r="E444" s="87" t="s">
        <v>13</v>
      </c>
      <c r="F444" s="22">
        <v>5.6</v>
      </c>
      <c r="G444" s="73"/>
      <c r="H444" s="94"/>
      <c r="I444" s="79"/>
      <c r="J444" s="79"/>
      <c r="K444" s="87"/>
      <c r="L444" s="87"/>
      <c r="M444" s="79"/>
      <c r="N444" s="79"/>
      <c r="O444" s="79"/>
      <c r="P444" s="79"/>
    </row>
    <row r="445" spans="5:16" ht="13">
      <c r="E445" s="87" t="s">
        <v>13</v>
      </c>
      <c r="F445" s="22">
        <v>5.7</v>
      </c>
      <c r="G445" s="73"/>
      <c r="H445" s="94"/>
      <c r="I445" s="79"/>
      <c r="J445" s="79"/>
      <c r="K445" s="87"/>
      <c r="L445" s="87"/>
      <c r="M445" s="79"/>
      <c r="N445" s="79"/>
      <c r="O445" s="79"/>
      <c r="P445" s="79"/>
    </row>
    <row r="446" spans="5:16" ht="13">
      <c r="E446" s="87" t="s">
        <v>13</v>
      </c>
      <c r="F446" s="22">
        <v>5.8</v>
      </c>
      <c r="G446" s="73"/>
      <c r="H446" s="94"/>
      <c r="I446" s="79"/>
      <c r="J446" s="79"/>
      <c r="K446" s="87"/>
      <c r="L446" s="87"/>
      <c r="M446" s="79"/>
      <c r="N446" s="79"/>
      <c r="O446" s="79"/>
      <c r="P446" s="79"/>
    </row>
    <row r="447" spans="5:16" ht="13">
      <c r="E447" s="87" t="s">
        <v>13</v>
      </c>
      <c r="F447" s="22">
        <v>5.9</v>
      </c>
      <c r="G447" s="73"/>
      <c r="H447" s="94"/>
      <c r="I447" s="79"/>
      <c r="J447" s="79"/>
      <c r="K447" s="87"/>
      <c r="L447" s="87"/>
      <c r="M447" s="79"/>
      <c r="N447" s="79"/>
      <c r="O447" s="79"/>
      <c r="P447" s="79"/>
    </row>
    <row r="448" spans="5:16" ht="13">
      <c r="E448" s="20" t="s">
        <v>15</v>
      </c>
      <c r="F448" s="22">
        <v>6</v>
      </c>
      <c r="G448" s="73"/>
      <c r="H448" s="94" t="s">
        <v>80</v>
      </c>
      <c r="I448" s="6" t="s">
        <v>15</v>
      </c>
      <c r="J448" s="8">
        <v>0.66</v>
      </c>
      <c r="K448" s="6" t="s">
        <v>15</v>
      </c>
      <c r="L448" s="8">
        <v>0.28000000000000003</v>
      </c>
      <c r="M448" s="6" t="s">
        <v>15</v>
      </c>
      <c r="N448" s="8">
        <v>0.89</v>
      </c>
      <c r="O448" s="6" t="s">
        <v>15</v>
      </c>
      <c r="P448" s="8">
        <v>0.8</v>
      </c>
    </row>
    <row r="449" spans="5:16" ht="13">
      <c r="E449" s="20" t="s">
        <v>15</v>
      </c>
      <c r="F449" s="22">
        <v>6.1</v>
      </c>
      <c r="G449" s="73"/>
      <c r="H449" s="94" t="s">
        <v>44</v>
      </c>
      <c r="I449" s="74" t="s">
        <v>13</v>
      </c>
      <c r="J449" s="75">
        <v>0</v>
      </c>
      <c r="K449" s="74" t="s">
        <v>13</v>
      </c>
      <c r="L449" s="75">
        <v>0</v>
      </c>
      <c r="M449" s="6" t="s">
        <v>15</v>
      </c>
      <c r="N449" s="8">
        <v>0.83</v>
      </c>
      <c r="O449" s="6" t="s">
        <v>15</v>
      </c>
      <c r="P449" s="8">
        <v>0.72</v>
      </c>
    </row>
    <row r="450" spans="5:16" ht="13">
      <c r="E450" s="87" t="s">
        <v>13</v>
      </c>
      <c r="F450" s="22">
        <v>6.2</v>
      </c>
      <c r="G450" s="73"/>
      <c r="H450" s="94"/>
      <c r="I450" s="79"/>
      <c r="J450" s="79"/>
      <c r="K450" s="87"/>
      <c r="L450" s="87"/>
      <c r="M450" s="79"/>
      <c r="N450" s="79"/>
      <c r="O450" s="79"/>
      <c r="P450" s="79"/>
    </row>
    <row r="451" spans="5:16" ht="13">
      <c r="E451" s="20" t="s">
        <v>15</v>
      </c>
      <c r="F451" s="22">
        <v>6.3</v>
      </c>
      <c r="G451" s="73"/>
      <c r="H451" s="94"/>
      <c r="I451" s="74" t="s">
        <v>13</v>
      </c>
      <c r="J451" s="75">
        <v>0</v>
      </c>
      <c r="K451" s="6" t="s">
        <v>15</v>
      </c>
      <c r="L451" s="8">
        <v>0.52</v>
      </c>
      <c r="M451" s="74" t="s">
        <v>13</v>
      </c>
      <c r="N451" s="75">
        <v>0</v>
      </c>
      <c r="O451" s="74" t="s">
        <v>13</v>
      </c>
      <c r="P451" s="75">
        <v>0</v>
      </c>
    </row>
    <row r="452" spans="5:16" ht="13">
      <c r="E452" s="78" t="s">
        <v>15</v>
      </c>
      <c r="F452" s="22">
        <v>6.4</v>
      </c>
      <c r="G452" s="73"/>
      <c r="H452" s="94"/>
      <c r="I452" s="74" t="s">
        <v>13</v>
      </c>
      <c r="J452" s="75">
        <v>0</v>
      </c>
      <c r="K452" s="71" t="s">
        <v>111</v>
      </c>
      <c r="L452" s="72" t="s">
        <v>139</v>
      </c>
      <c r="M452" s="74" t="s">
        <v>13</v>
      </c>
      <c r="N452" s="75">
        <v>0</v>
      </c>
      <c r="O452" s="74" t="s">
        <v>13</v>
      </c>
      <c r="P452" s="75">
        <v>0</v>
      </c>
    </row>
    <row r="453" spans="5:16" ht="13">
      <c r="E453" s="78" t="s">
        <v>15</v>
      </c>
      <c r="F453" s="22">
        <v>6.5</v>
      </c>
      <c r="G453" s="73"/>
      <c r="H453" s="94"/>
      <c r="I453" s="74" t="s">
        <v>13</v>
      </c>
      <c r="J453" s="75">
        <v>0</v>
      </c>
      <c r="K453" s="6" t="s">
        <v>15</v>
      </c>
      <c r="L453" s="8">
        <v>0.77</v>
      </c>
      <c r="M453" s="6" t="s">
        <v>15</v>
      </c>
      <c r="N453" s="8">
        <v>0.83</v>
      </c>
      <c r="O453" s="6" t="s">
        <v>15</v>
      </c>
      <c r="P453" s="8">
        <v>0.25</v>
      </c>
    </row>
    <row r="454" spans="5:16" ht="13">
      <c r="E454" s="78" t="s">
        <v>15</v>
      </c>
      <c r="F454" s="22">
        <v>6.6</v>
      </c>
      <c r="G454" s="73"/>
      <c r="H454" s="94"/>
      <c r="I454" s="74" t="s">
        <v>19</v>
      </c>
      <c r="J454" s="75">
        <v>0.82</v>
      </c>
      <c r="K454" s="6" t="s">
        <v>15</v>
      </c>
      <c r="L454" s="8">
        <v>0.73</v>
      </c>
      <c r="M454" s="6" t="s">
        <v>15</v>
      </c>
      <c r="N454" s="8">
        <v>0.84</v>
      </c>
      <c r="O454" s="74" t="s">
        <v>19</v>
      </c>
      <c r="P454" s="75">
        <v>0.55000000000000004</v>
      </c>
    </row>
    <row r="455" spans="5:16" ht="13">
      <c r="E455" s="73" t="s">
        <v>19</v>
      </c>
      <c r="F455" s="22">
        <v>6.7</v>
      </c>
      <c r="G455" s="73"/>
      <c r="H455" s="94"/>
      <c r="I455" s="6" t="s">
        <v>19</v>
      </c>
      <c r="J455" s="8">
        <v>0.84</v>
      </c>
      <c r="K455" s="6" t="s">
        <v>19</v>
      </c>
      <c r="L455" s="8">
        <v>0.49</v>
      </c>
      <c r="M455" s="6" t="s">
        <v>19</v>
      </c>
      <c r="N455" s="8">
        <v>0.83</v>
      </c>
      <c r="O455" s="6" t="s">
        <v>19</v>
      </c>
      <c r="P455" s="8">
        <v>0.79</v>
      </c>
    </row>
    <row r="456" spans="5:16" ht="13">
      <c r="E456" s="73" t="s">
        <v>19</v>
      </c>
      <c r="F456" s="22">
        <v>6.8</v>
      </c>
      <c r="G456" s="73"/>
      <c r="H456" s="94"/>
      <c r="I456" s="6" t="s">
        <v>19</v>
      </c>
      <c r="J456" s="8">
        <v>0.89</v>
      </c>
      <c r="K456" s="71" t="s">
        <v>108</v>
      </c>
      <c r="L456" s="72" t="s">
        <v>140</v>
      </c>
      <c r="M456" s="6" t="s">
        <v>19</v>
      </c>
      <c r="N456" s="8">
        <v>0.85</v>
      </c>
      <c r="O456" s="6" t="s">
        <v>19</v>
      </c>
      <c r="P456" s="8">
        <v>0.74</v>
      </c>
    </row>
    <row r="457" spans="5:16" ht="13">
      <c r="E457" s="73" t="s">
        <v>19</v>
      </c>
      <c r="F457" s="22">
        <v>6.9</v>
      </c>
      <c r="G457" s="73"/>
      <c r="H457" s="94"/>
      <c r="I457" s="71" t="s">
        <v>141</v>
      </c>
      <c r="J457" s="72" t="s">
        <v>142</v>
      </c>
      <c r="K457" s="6" t="s">
        <v>19</v>
      </c>
      <c r="L457" s="8">
        <v>0.54</v>
      </c>
      <c r="M457" s="6" t="s">
        <v>19</v>
      </c>
      <c r="N457" s="8">
        <v>0.88</v>
      </c>
      <c r="O457" s="74" t="s">
        <v>15</v>
      </c>
      <c r="P457" s="75">
        <v>0.65</v>
      </c>
    </row>
    <row r="458" spans="5:16" ht="13">
      <c r="E458" s="73" t="s">
        <v>19</v>
      </c>
      <c r="F458" s="22">
        <v>7</v>
      </c>
      <c r="G458" s="73"/>
      <c r="H458" s="94" t="s">
        <v>44</v>
      </c>
      <c r="I458" s="74" t="s">
        <v>13</v>
      </c>
      <c r="J458" s="75">
        <v>0</v>
      </c>
      <c r="K458" s="6" t="s">
        <v>19</v>
      </c>
      <c r="L458" s="8">
        <v>0.45</v>
      </c>
      <c r="M458" s="74" t="s">
        <v>13</v>
      </c>
      <c r="N458" s="75">
        <v>0</v>
      </c>
      <c r="O458" s="6" t="s">
        <v>19</v>
      </c>
      <c r="P458" s="8">
        <v>0.62</v>
      </c>
    </row>
    <row r="459" spans="5:16" ht="16">
      <c r="F459" s="296" t="s">
        <v>16</v>
      </c>
      <c r="G459" s="249"/>
      <c r="H459" s="249"/>
      <c r="I459" s="249"/>
      <c r="J459" s="98">
        <f>AVERAGEA(J394:J418,J421,J425:J428,J433,J435,J448,J455:J456)</f>
        <v>0.77800000000000025</v>
      </c>
      <c r="K459" s="98"/>
      <c r="L459" s="99">
        <f>AVERAGEA(L395:L419,L421:L428,L433,L435,L436,L448,L451,L453,L454,L455,L457,L458)</f>
        <v>0.69790697674418589</v>
      </c>
      <c r="M459" s="98"/>
      <c r="N459" s="98">
        <f>AVERAGEA(N394:N436,N448,N449,N453,N454,N455,N456,N457)</f>
        <v>0.88060000000000016</v>
      </c>
      <c r="O459" s="98"/>
      <c r="P459" s="98">
        <f>AVERAGEA(P394:P436,P448,P449,P453,P455,P456,P458)</f>
        <v>0.77081632653061216</v>
      </c>
    </row>
    <row r="460" spans="5:16" ht="13">
      <c r="F460" s="296" t="s">
        <v>1</v>
      </c>
      <c r="G460" s="249"/>
      <c r="H460" s="249"/>
      <c r="I460" s="249"/>
      <c r="J460" s="3">
        <v>19</v>
      </c>
      <c r="L460" s="3">
        <v>11</v>
      </c>
      <c r="N460" s="3">
        <v>4</v>
      </c>
      <c r="P460" s="3">
        <v>5</v>
      </c>
    </row>
    <row r="461" spans="5:16" ht="13">
      <c r="F461" s="296" t="s">
        <v>2</v>
      </c>
      <c r="G461" s="249"/>
      <c r="H461" s="249"/>
      <c r="I461" s="249"/>
      <c r="J461" s="3">
        <f>45-J460</f>
        <v>26</v>
      </c>
      <c r="L461" s="3">
        <f>45-L460</f>
        <v>34</v>
      </c>
      <c r="N461" s="3">
        <f>45-N460</f>
        <v>41</v>
      </c>
      <c r="P461" s="3">
        <f>45-P460</f>
        <v>40</v>
      </c>
    </row>
    <row r="462" spans="5:16" ht="13">
      <c r="P462" s="3"/>
    </row>
    <row r="465" spans="1:28" ht="13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</row>
    <row r="520" spans="5:17" ht="13">
      <c r="E520" s="3" t="s">
        <v>17</v>
      </c>
      <c r="F520" s="55" t="s">
        <v>102</v>
      </c>
      <c r="G520" s="100"/>
      <c r="H520" s="100"/>
      <c r="I520" s="101"/>
      <c r="J520" s="50"/>
      <c r="K520" s="56">
        <v>0.92</v>
      </c>
      <c r="L520" s="57"/>
      <c r="M520" s="56">
        <v>0.873</v>
      </c>
      <c r="N520" s="57"/>
      <c r="O520" s="56">
        <v>0.93100000000000005</v>
      </c>
      <c r="P520" s="57"/>
      <c r="Q520" s="56">
        <v>0.88400000000000001</v>
      </c>
    </row>
    <row r="521" spans="5:17" ht="13">
      <c r="F521" s="55" t="s">
        <v>1</v>
      </c>
      <c r="G521" s="100"/>
      <c r="H521" s="100"/>
      <c r="I521" s="101"/>
      <c r="J521" s="50"/>
      <c r="K521" s="51">
        <v>4</v>
      </c>
      <c r="L521" s="50"/>
      <c r="M521" s="51">
        <v>1</v>
      </c>
      <c r="N521" s="50"/>
      <c r="O521" s="51">
        <v>0</v>
      </c>
      <c r="P521" s="50"/>
      <c r="Q521" s="51">
        <v>3</v>
      </c>
    </row>
    <row r="522" spans="5:17" ht="13">
      <c r="F522" s="55" t="s">
        <v>2</v>
      </c>
      <c r="G522" s="100"/>
      <c r="H522" s="100"/>
      <c r="I522" s="101"/>
      <c r="J522" s="50"/>
      <c r="K522" s="51">
        <v>23</v>
      </c>
      <c r="L522" s="50"/>
      <c r="M522" s="51">
        <v>26</v>
      </c>
      <c r="N522" s="50"/>
      <c r="O522" s="51">
        <v>27</v>
      </c>
      <c r="P522" s="50"/>
      <c r="Q522" s="51">
        <v>24</v>
      </c>
    </row>
    <row r="524" spans="5:17" ht="13">
      <c r="E524" s="3" t="s">
        <v>18</v>
      </c>
      <c r="F524" s="9" t="s">
        <v>16</v>
      </c>
      <c r="G524" s="102"/>
      <c r="H524" s="102"/>
      <c r="I524" s="103"/>
      <c r="J524" s="6"/>
      <c r="K524" s="65">
        <v>0.91700000000000004</v>
      </c>
      <c r="L524" s="66"/>
      <c r="M524" s="65">
        <v>0.86899999999999999</v>
      </c>
      <c r="N524" s="66"/>
      <c r="O524" s="65">
        <v>0.91100000000000003</v>
      </c>
      <c r="P524" s="66"/>
      <c r="Q524" s="65">
        <v>0.874</v>
      </c>
    </row>
    <row r="525" spans="5:17" ht="13">
      <c r="F525" s="9" t="s">
        <v>1</v>
      </c>
      <c r="G525" s="102"/>
      <c r="H525" s="102"/>
      <c r="I525" s="103"/>
      <c r="J525" s="6"/>
      <c r="K525" s="67">
        <v>7</v>
      </c>
      <c r="L525" s="68"/>
      <c r="M525" s="67">
        <v>2</v>
      </c>
      <c r="N525" s="68"/>
      <c r="O525" s="67">
        <v>1</v>
      </c>
      <c r="P525" s="68"/>
      <c r="Q525" s="67">
        <v>6</v>
      </c>
    </row>
    <row r="526" spans="5:17" ht="13">
      <c r="F526" s="9" t="s">
        <v>2</v>
      </c>
      <c r="G526" s="102"/>
      <c r="H526" s="102"/>
      <c r="I526" s="103"/>
      <c r="J526" s="6"/>
      <c r="K526" s="67">
        <v>46</v>
      </c>
      <c r="L526" s="68"/>
      <c r="M526" s="67">
        <v>51</v>
      </c>
      <c r="N526" s="68"/>
      <c r="O526" s="67">
        <v>52</v>
      </c>
      <c r="P526" s="68"/>
      <c r="Q526" s="67">
        <v>47</v>
      </c>
    </row>
    <row r="528" spans="5:17" ht="13">
      <c r="E528" s="104" t="s">
        <v>5</v>
      </c>
      <c r="F528" s="3" t="s">
        <v>16</v>
      </c>
      <c r="K528" s="3">
        <v>0.93200000000000005</v>
      </c>
      <c r="M528" s="3">
        <v>0.86899999999999999</v>
      </c>
      <c r="O528" s="3">
        <v>0.94799999999999995</v>
      </c>
      <c r="Q528" s="3">
        <v>0.89100000000000001</v>
      </c>
    </row>
    <row r="529" spans="5:17" ht="13">
      <c r="F529" s="3" t="s">
        <v>1</v>
      </c>
      <c r="K529" s="3">
        <v>1</v>
      </c>
      <c r="M529" s="3">
        <v>2</v>
      </c>
      <c r="O529" s="3">
        <v>1</v>
      </c>
      <c r="Q529" s="3">
        <v>2</v>
      </c>
    </row>
    <row r="530" spans="5:17" ht="13">
      <c r="F530" s="3" t="s">
        <v>2</v>
      </c>
      <c r="K530" s="3">
        <v>36</v>
      </c>
      <c r="M530" s="3">
        <v>34</v>
      </c>
      <c r="O530" s="3">
        <v>35</v>
      </c>
      <c r="Q530" s="3">
        <v>34</v>
      </c>
    </row>
    <row r="532" spans="5:17" ht="13">
      <c r="E532" s="3" t="s">
        <v>4</v>
      </c>
      <c r="F532" s="242" t="s">
        <v>16</v>
      </c>
      <c r="G532" s="243"/>
      <c r="H532" s="243"/>
      <c r="I532" s="244"/>
      <c r="J532" s="6"/>
      <c r="K532" s="65">
        <v>0.89800000000000002</v>
      </c>
      <c r="L532" s="66"/>
      <c r="M532" s="65">
        <v>0.86099999999999999</v>
      </c>
      <c r="N532" s="66"/>
      <c r="O532" s="65">
        <v>0.93100000000000005</v>
      </c>
      <c r="P532" s="66"/>
      <c r="Q532" s="65">
        <v>0.89300000000000002</v>
      </c>
    </row>
    <row r="533" spans="5:17" ht="13">
      <c r="F533" s="242" t="s">
        <v>1</v>
      </c>
      <c r="G533" s="243"/>
      <c r="H533" s="243"/>
      <c r="I533" s="244"/>
      <c r="J533" s="6"/>
      <c r="K533" s="8">
        <v>0</v>
      </c>
      <c r="L533" s="6"/>
      <c r="M533" s="8">
        <v>1</v>
      </c>
      <c r="N533" s="6"/>
      <c r="O533" s="8">
        <v>0</v>
      </c>
      <c r="P533" s="6"/>
      <c r="Q533" s="8">
        <v>0</v>
      </c>
    </row>
    <row r="534" spans="5:17" ht="13">
      <c r="F534" s="242" t="s">
        <v>2</v>
      </c>
      <c r="G534" s="243"/>
      <c r="H534" s="243"/>
      <c r="I534" s="244"/>
      <c r="J534" s="6"/>
      <c r="K534" s="8">
        <v>10</v>
      </c>
      <c r="L534" s="6"/>
      <c r="M534" s="8">
        <v>9</v>
      </c>
      <c r="N534" s="6"/>
      <c r="O534" s="8">
        <v>10</v>
      </c>
      <c r="P534" s="6"/>
      <c r="Q534" s="8">
        <v>10</v>
      </c>
    </row>
    <row r="536" spans="5:17" ht="13">
      <c r="E536" s="3" t="s">
        <v>55</v>
      </c>
      <c r="J536" s="6"/>
      <c r="K536" s="105">
        <v>0.88300000000000001</v>
      </c>
      <c r="L536" s="66"/>
      <c r="M536" s="105">
        <v>0.78100000000000003</v>
      </c>
      <c r="N536" s="66"/>
      <c r="O536" s="105">
        <v>0.85899999999999999</v>
      </c>
      <c r="P536" s="66"/>
      <c r="Q536" s="105">
        <v>0.82499999999999996</v>
      </c>
    </row>
    <row r="537" spans="5:17" ht="13">
      <c r="J537" s="6"/>
      <c r="K537" s="8">
        <v>11</v>
      </c>
      <c r="L537" s="6"/>
      <c r="M537" s="8">
        <v>9</v>
      </c>
      <c r="N537" s="6"/>
      <c r="O537" s="8">
        <v>4</v>
      </c>
      <c r="P537" s="6"/>
      <c r="Q537" s="8">
        <v>9</v>
      </c>
    </row>
    <row r="538" spans="5:17" ht="13">
      <c r="J538" s="6"/>
      <c r="K538" s="8">
        <v>44</v>
      </c>
      <c r="L538" s="6"/>
      <c r="M538" s="8">
        <v>46</v>
      </c>
      <c r="N538" s="6"/>
      <c r="O538" s="8">
        <v>513</v>
      </c>
      <c r="P538" s="6"/>
      <c r="Q538" s="8">
        <v>46</v>
      </c>
    </row>
    <row r="541" spans="5:17" ht="13">
      <c r="E541" s="104" t="s">
        <v>57</v>
      </c>
      <c r="F541" s="242" t="s">
        <v>16</v>
      </c>
      <c r="G541" s="243"/>
      <c r="H541" s="243"/>
      <c r="I541" s="244"/>
      <c r="J541" s="6"/>
      <c r="K541" s="65">
        <v>0.88700000000000001</v>
      </c>
      <c r="L541" s="66"/>
      <c r="M541" s="65">
        <v>0.85099999999999998</v>
      </c>
      <c r="N541" s="66"/>
      <c r="O541" s="65">
        <v>0.88</v>
      </c>
      <c r="P541" s="66"/>
      <c r="Q541" s="65">
        <v>0.84599999999999997</v>
      </c>
    </row>
    <row r="542" spans="5:17" ht="13">
      <c r="F542" s="242" t="s">
        <v>1</v>
      </c>
      <c r="G542" s="243"/>
      <c r="H542" s="243"/>
      <c r="I542" s="244"/>
      <c r="J542" s="6"/>
      <c r="K542" s="8">
        <v>2</v>
      </c>
      <c r="L542" s="6"/>
      <c r="M542" s="8">
        <v>1</v>
      </c>
      <c r="N542" s="6"/>
      <c r="O542" s="8">
        <v>0</v>
      </c>
      <c r="P542" s="6"/>
      <c r="Q542" s="8">
        <v>4</v>
      </c>
    </row>
    <row r="543" spans="5:17" ht="13">
      <c r="F543" s="242" t="s">
        <v>2</v>
      </c>
      <c r="G543" s="243"/>
      <c r="H543" s="243"/>
      <c r="I543" s="244"/>
      <c r="J543" s="6"/>
      <c r="K543" s="8">
        <v>7</v>
      </c>
      <c r="L543" s="6"/>
      <c r="M543" s="8">
        <v>8</v>
      </c>
      <c r="N543" s="6"/>
      <c r="O543" s="8">
        <v>9</v>
      </c>
      <c r="P543" s="6"/>
      <c r="Q543" s="8">
        <v>5</v>
      </c>
    </row>
    <row r="545" spans="1:28" ht="13">
      <c r="E545" s="3" t="s">
        <v>3</v>
      </c>
      <c r="F545" s="296" t="s">
        <v>16</v>
      </c>
      <c r="G545" s="249"/>
      <c r="H545" s="249"/>
      <c r="I545" s="249"/>
      <c r="J545" s="6"/>
      <c r="K545" s="105">
        <v>0.92600000000000005</v>
      </c>
      <c r="L545" s="66"/>
      <c r="M545" s="65">
        <v>0.84</v>
      </c>
      <c r="N545" s="66"/>
      <c r="O545" s="65">
        <v>0.94599999999999995</v>
      </c>
      <c r="P545" s="66"/>
      <c r="Q545" s="65">
        <v>0.89100000000000001</v>
      </c>
    </row>
    <row r="546" spans="1:28" ht="13">
      <c r="F546" s="296" t="s">
        <v>1</v>
      </c>
      <c r="G546" s="249"/>
      <c r="H546" s="249"/>
      <c r="I546" s="249"/>
      <c r="J546" s="6"/>
      <c r="K546" s="8">
        <v>2</v>
      </c>
      <c r="L546" s="6"/>
      <c r="M546" s="8">
        <v>1</v>
      </c>
      <c r="N546" s="6"/>
      <c r="O546" s="8">
        <v>1</v>
      </c>
      <c r="P546" s="6"/>
      <c r="Q546" s="8">
        <v>1</v>
      </c>
    </row>
    <row r="547" spans="1:28" ht="13">
      <c r="F547" s="296" t="s">
        <v>2</v>
      </c>
      <c r="G547" s="249"/>
      <c r="H547" s="249"/>
      <c r="I547" s="249"/>
      <c r="J547" s="6"/>
      <c r="K547" s="8">
        <v>8</v>
      </c>
      <c r="L547" s="6"/>
      <c r="M547" s="8">
        <v>9</v>
      </c>
      <c r="N547" s="6"/>
      <c r="O547" s="8">
        <v>9</v>
      </c>
      <c r="P547" s="6"/>
      <c r="Q547" s="8">
        <v>9</v>
      </c>
    </row>
    <row r="549" spans="1:28" ht="16">
      <c r="E549" s="104" t="s">
        <v>20</v>
      </c>
      <c r="F549" s="78" t="s">
        <v>16</v>
      </c>
      <c r="G549" s="78"/>
      <c r="H549" s="78"/>
      <c r="I549" s="78"/>
      <c r="K549" s="106">
        <v>0.77800000000000002</v>
      </c>
      <c r="L549" s="66"/>
      <c r="M549" s="107">
        <v>0.69799999999999995</v>
      </c>
      <c r="N549" s="66"/>
      <c r="O549" s="106">
        <v>0.88100000000000001</v>
      </c>
      <c r="P549" s="66"/>
      <c r="Q549" s="106">
        <v>0.77100000000000002</v>
      </c>
    </row>
    <row r="550" spans="1:28" ht="13">
      <c r="F550" s="78" t="s">
        <v>1</v>
      </c>
      <c r="G550" s="78"/>
      <c r="H550" s="78"/>
      <c r="I550" s="78"/>
      <c r="K550" s="8">
        <v>19</v>
      </c>
      <c r="L550" s="6"/>
      <c r="M550" s="8">
        <v>11</v>
      </c>
      <c r="N550" s="6"/>
      <c r="O550" s="8">
        <v>4</v>
      </c>
      <c r="P550" s="6"/>
      <c r="Q550" s="8">
        <v>5</v>
      </c>
    </row>
    <row r="551" spans="1:28" ht="13">
      <c r="F551" s="78" t="s">
        <v>2</v>
      </c>
      <c r="G551" s="78"/>
      <c r="H551" s="78"/>
      <c r="I551" s="78"/>
      <c r="K551" s="8">
        <v>26</v>
      </c>
      <c r="L551" s="6"/>
      <c r="M551" s="8">
        <v>34</v>
      </c>
      <c r="N551" s="6"/>
      <c r="O551" s="8">
        <v>41</v>
      </c>
      <c r="P551" s="6"/>
      <c r="Q551" s="8">
        <v>40</v>
      </c>
    </row>
    <row r="553" spans="1:28" ht="13">
      <c r="A553" s="108"/>
      <c r="B553" s="108"/>
      <c r="C553" s="108"/>
      <c r="D553" s="108"/>
      <c r="E553" s="108"/>
      <c r="F553" s="79" t="s">
        <v>16</v>
      </c>
      <c r="G553" s="108"/>
      <c r="H553" s="108"/>
      <c r="I553" s="108"/>
      <c r="J553" s="108"/>
      <c r="K553" s="108">
        <f>AVERAGEA(K520,K524,K528,K532,K536,K541,K545,K549)</f>
        <v>0.89262500000000022</v>
      </c>
      <c r="L553" s="108"/>
      <c r="M553" s="108">
        <f>AVERAGEA(M520,M524,M528,M532,M536,M541,M545,M549)</f>
        <v>0.83024999999999993</v>
      </c>
      <c r="N553" s="108"/>
      <c r="O553" s="108">
        <f>AVERAGEA(O520,O524,O528,O532,O536,O541,O545,O549)</f>
        <v>0.91087499999999999</v>
      </c>
      <c r="P553" s="108"/>
      <c r="Q553" s="108">
        <f>AVERAGEA(Q520,Q524,Q528,Q532,Q536,Q541,Q545,Q549)</f>
        <v>0.859375</v>
      </c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</row>
    <row r="554" spans="1:28" ht="13">
      <c r="A554" s="108"/>
      <c r="B554" s="108"/>
      <c r="C554" s="108"/>
      <c r="D554" s="108"/>
      <c r="E554" s="108"/>
      <c r="F554" s="79" t="s">
        <v>1</v>
      </c>
      <c r="G554" s="108"/>
      <c r="H554" s="108"/>
      <c r="I554" s="108"/>
      <c r="J554" s="108"/>
      <c r="K554" s="108">
        <f t="shared" ref="K554:K555" si="0">SUM(K521,K525,K529,K533,K537,K542,K546,K550)</f>
        <v>46</v>
      </c>
      <c r="L554" s="108"/>
      <c r="M554" s="108">
        <f t="shared" ref="M554:M555" si="1">SUM(M521,M525,M529,M533,M537,M542,M546,M550)</f>
        <v>28</v>
      </c>
      <c r="N554" s="108"/>
      <c r="O554" s="108">
        <f t="shared" ref="O554:O555" si="2">SUM(O521,O525,O529,O533,O537,O542,O546,O550)</f>
        <v>11</v>
      </c>
      <c r="P554" s="108"/>
      <c r="Q554" s="108">
        <f t="shared" ref="Q554:Q555" si="3">SUM(Q521,Q525,Q529,Q533,Q537,Q542,Q546,Q550)</f>
        <v>30</v>
      </c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</row>
    <row r="555" spans="1:28" ht="13">
      <c r="A555" s="108"/>
      <c r="B555" s="108"/>
      <c r="C555" s="108"/>
      <c r="D555" s="108"/>
      <c r="E555" s="108"/>
      <c r="F555" s="79" t="s">
        <v>2</v>
      </c>
      <c r="G555" s="108"/>
      <c r="H555" s="108"/>
      <c r="I555" s="108"/>
      <c r="J555" s="108"/>
      <c r="K555" s="108">
        <f t="shared" si="0"/>
        <v>200</v>
      </c>
      <c r="L555" s="108"/>
      <c r="M555" s="108">
        <f t="shared" si="1"/>
        <v>217</v>
      </c>
      <c r="N555" s="108"/>
      <c r="O555" s="108">
        <f t="shared" si="2"/>
        <v>696</v>
      </c>
      <c r="P555" s="108"/>
      <c r="Q555" s="108">
        <f t="shared" si="3"/>
        <v>215</v>
      </c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</row>
  </sheetData>
  <mergeCells count="100">
    <mergeCell ref="A235:A255"/>
    <mergeCell ref="A257:A270"/>
    <mergeCell ref="B257:B270"/>
    <mergeCell ref="C257:C270"/>
    <mergeCell ref="D257:D270"/>
    <mergeCell ref="E268:H268"/>
    <mergeCell ref="E269:H269"/>
    <mergeCell ref="E270:H270"/>
    <mergeCell ref="H219:H220"/>
    <mergeCell ref="E229:H229"/>
    <mergeCell ref="G151:G227"/>
    <mergeCell ref="H167:H170"/>
    <mergeCell ref="H171:H176"/>
    <mergeCell ref="H204:H209"/>
    <mergeCell ref="H213:H215"/>
    <mergeCell ref="H217:H218"/>
    <mergeCell ref="G257:G266"/>
    <mergeCell ref="H265:H266"/>
    <mergeCell ref="A94:A133"/>
    <mergeCell ref="B94:B133"/>
    <mergeCell ref="H184:H186"/>
    <mergeCell ref="H187:H196"/>
    <mergeCell ref="H202:H203"/>
    <mergeCell ref="A151:A231"/>
    <mergeCell ref="B151:B231"/>
    <mergeCell ref="C151:C231"/>
    <mergeCell ref="D151:D231"/>
    <mergeCell ref="F459:I459"/>
    <mergeCell ref="F543:I543"/>
    <mergeCell ref="F545:I545"/>
    <mergeCell ref="F546:I546"/>
    <mergeCell ref="F547:I547"/>
    <mergeCell ref="F460:I460"/>
    <mergeCell ref="F461:I461"/>
    <mergeCell ref="F532:I532"/>
    <mergeCell ref="F533:I533"/>
    <mergeCell ref="F534:I534"/>
    <mergeCell ref="F541:I541"/>
    <mergeCell ref="F542:I542"/>
    <mergeCell ref="A272:P272"/>
    <mergeCell ref="C273:C365"/>
    <mergeCell ref="D273:D365"/>
    <mergeCell ref="G273:G361"/>
    <mergeCell ref="E363:H363"/>
    <mergeCell ref="E364:H364"/>
    <mergeCell ref="E365:H365"/>
    <mergeCell ref="A273:A365"/>
    <mergeCell ref="B273:B365"/>
    <mergeCell ref="E230:H230"/>
    <mergeCell ref="E231:H231"/>
    <mergeCell ref="B235:B255"/>
    <mergeCell ref="C235:C255"/>
    <mergeCell ref="D235:D255"/>
    <mergeCell ref="G235:G251"/>
    <mergeCell ref="E253:H253"/>
    <mergeCell ref="E254:H254"/>
    <mergeCell ref="E255:H255"/>
    <mergeCell ref="A135:A149"/>
    <mergeCell ref="B135:B149"/>
    <mergeCell ref="C135:C149"/>
    <mergeCell ref="D135:D149"/>
    <mergeCell ref="G135:G145"/>
    <mergeCell ref="E147:H147"/>
    <mergeCell ref="E148:H148"/>
    <mergeCell ref="E149:H149"/>
    <mergeCell ref="C94:C133"/>
    <mergeCell ref="D94:D133"/>
    <mergeCell ref="G94:G129"/>
    <mergeCell ref="E131:H131"/>
    <mergeCell ref="E132:H132"/>
    <mergeCell ref="E133:H133"/>
    <mergeCell ref="E91:H91"/>
    <mergeCell ref="E92:H92"/>
    <mergeCell ref="E32:H32"/>
    <mergeCell ref="E33:H33"/>
    <mergeCell ref="A1:A2"/>
    <mergeCell ref="B4:B34"/>
    <mergeCell ref="C4:C34"/>
    <mergeCell ref="D4:D34"/>
    <mergeCell ref="G4:G30"/>
    <mergeCell ref="H21:H23"/>
    <mergeCell ref="E34:H34"/>
    <mergeCell ref="A4:A34"/>
    <mergeCell ref="A36:A92"/>
    <mergeCell ref="B36:B92"/>
    <mergeCell ref="C36:C92"/>
    <mergeCell ref="D36:D92"/>
    <mergeCell ref="A3:P3"/>
    <mergeCell ref="H25:H26"/>
    <mergeCell ref="H27:H29"/>
    <mergeCell ref="G36:G88"/>
    <mergeCell ref="E90:H90"/>
    <mergeCell ref="I1:P1"/>
    <mergeCell ref="R1:R2"/>
    <mergeCell ref="B1:B2"/>
    <mergeCell ref="C1:C2"/>
    <mergeCell ref="D1:D2"/>
    <mergeCell ref="E1:E2"/>
    <mergeCell ref="F1:F2"/>
    <mergeCell ref="G1:H1"/>
  </mergeCells>
  <hyperlinks>
    <hyperlink ref="B4" r:id="rId1" location="slide=id.g27fe7e7966a_0_573" xr:uid="{00000000-0004-0000-0500-000000000000}"/>
    <hyperlink ref="C4" r:id="rId2" xr:uid="{00000000-0004-0000-0500-000001000000}"/>
    <hyperlink ref="B36" r:id="rId3" location="slide=id.g27fe7e7966a_0_601" xr:uid="{00000000-0004-0000-0500-000002000000}"/>
    <hyperlink ref="C36" r:id="rId4" xr:uid="{00000000-0004-0000-0500-000003000000}"/>
    <hyperlink ref="B94" r:id="rId5" location="slide=id.g27fe7e7966a_0_589" xr:uid="{00000000-0004-0000-0500-000004000000}"/>
    <hyperlink ref="C94" r:id="rId6" xr:uid="{00000000-0004-0000-0500-000005000000}"/>
    <hyperlink ref="B135" r:id="rId7" location="slide=id.g27fe7e7966a_0_661" xr:uid="{00000000-0004-0000-0500-000006000000}"/>
    <hyperlink ref="C135" r:id="rId8" xr:uid="{00000000-0004-0000-0500-000007000000}"/>
    <hyperlink ref="B151" r:id="rId9" location="slide=id.g27fe7e7966a_0_693" xr:uid="{00000000-0004-0000-0500-000008000000}"/>
    <hyperlink ref="C151" r:id="rId10" xr:uid="{00000000-0004-0000-0500-000009000000}"/>
    <hyperlink ref="B235" r:id="rId11" location="slide=id.g27fe7e7966a_0_800" xr:uid="{00000000-0004-0000-0500-00000A000000}"/>
    <hyperlink ref="C235" r:id="rId12" xr:uid="{00000000-0004-0000-0500-00000B000000}"/>
    <hyperlink ref="B257" r:id="rId13" location="slide=id.g27fe7e7966a_0_745" xr:uid="{00000000-0004-0000-0500-00000C000000}"/>
    <hyperlink ref="C257" r:id="rId14" xr:uid="{00000000-0004-0000-0500-00000D000000}"/>
    <hyperlink ref="B273" r:id="rId15" location="slide=id.g27fe7e7966a_0_765" xr:uid="{00000000-0004-0000-0500-00000E000000}"/>
    <hyperlink ref="C273" r:id="rId16" xr:uid="{00000000-0004-0000-0500-00000F000000}"/>
    <hyperlink ref="B367" r:id="rId17" location="slide=id.g27fe7e7966a_0_765" xr:uid="{00000000-0004-0000-0500-000010000000}"/>
    <hyperlink ref="C367" r:id="rId18" xr:uid="{00000000-0004-0000-0500-000011000000}"/>
    <hyperlink ref="B388" r:id="rId19" location="slide=id.g27fe7e7966a_0_765" xr:uid="{00000000-0004-0000-0500-000012000000}"/>
    <hyperlink ref="C388" r:id="rId20" xr:uid="{00000000-0004-0000-0500-000013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FF"/>
    <outlinePr summaryBelow="0" summaryRight="0"/>
  </sheetPr>
  <dimension ref="A2:Z37"/>
  <sheetViews>
    <sheetView workbookViewId="0"/>
  </sheetViews>
  <sheetFormatPr baseColWidth="10" defaultColWidth="12.6640625" defaultRowHeight="15.75" customHeight="1"/>
  <cols>
    <col min="1" max="1" width="6" customWidth="1"/>
    <col min="8" max="8" width="21.1640625" customWidth="1"/>
  </cols>
  <sheetData>
    <row r="2" spans="1:26" ht="15.75" customHeight="1">
      <c r="A2" s="231" t="s">
        <v>246</v>
      </c>
      <c r="B2" s="232"/>
      <c r="D2" s="233"/>
      <c r="G2" s="232"/>
    </row>
    <row r="3" spans="1:26" ht="15.75" customHeight="1">
      <c r="A3" s="234" t="s">
        <v>21</v>
      </c>
      <c r="B3" s="235" t="s">
        <v>247</v>
      </c>
      <c r="C3" s="3" t="s">
        <v>248</v>
      </c>
      <c r="D3" s="234" t="s">
        <v>249</v>
      </c>
      <c r="E3" s="3" t="s">
        <v>32</v>
      </c>
      <c r="G3" s="235" t="s">
        <v>250</v>
      </c>
    </row>
    <row r="4" spans="1:26" ht="15.75" customHeight="1">
      <c r="A4" s="43">
        <v>1</v>
      </c>
      <c r="B4" s="236" t="s">
        <v>18</v>
      </c>
      <c r="C4" s="1" t="b">
        <v>1</v>
      </c>
      <c r="D4" s="363" t="s">
        <v>251</v>
      </c>
      <c r="G4" s="1" t="b">
        <v>1</v>
      </c>
    </row>
    <row r="5" spans="1:26" ht="15.75" customHeight="1">
      <c r="A5" s="43">
        <v>2</v>
      </c>
      <c r="B5" s="236" t="s">
        <v>17</v>
      </c>
      <c r="C5" s="1" t="b">
        <v>1</v>
      </c>
      <c r="D5" s="245"/>
      <c r="G5" s="1" t="b">
        <v>1</v>
      </c>
    </row>
    <row r="6" spans="1:26" ht="15.75" customHeight="1">
      <c r="A6" s="43">
        <v>3</v>
      </c>
      <c r="B6" s="237" t="s">
        <v>252</v>
      </c>
      <c r="C6" s="1" t="b">
        <v>1</v>
      </c>
      <c r="D6" s="245"/>
      <c r="G6" s="1" t="b">
        <v>1</v>
      </c>
    </row>
    <row r="7" spans="1:26" ht="15.75" customHeight="1">
      <c r="A7" s="43">
        <v>4</v>
      </c>
      <c r="B7" s="237" t="s">
        <v>253</v>
      </c>
      <c r="C7" s="1" t="b">
        <v>1</v>
      </c>
      <c r="D7" s="245"/>
      <c r="G7" s="1" t="b">
        <v>1</v>
      </c>
    </row>
    <row r="8" spans="1:26" ht="15.75" customHeight="1">
      <c r="A8" s="43">
        <v>5</v>
      </c>
      <c r="B8" s="237" t="s">
        <v>254</v>
      </c>
      <c r="C8" s="1" t="b">
        <v>1</v>
      </c>
      <c r="D8" s="245"/>
      <c r="G8" s="1" t="b">
        <v>1</v>
      </c>
    </row>
    <row r="9" spans="1:26" ht="15.75" customHeight="1">
      <c r="A9" s="43">
        <v>6</v>
      </c>
      <c r="B9" s="237" t="s">
        <v>255</v>
      </c>
      <c r="C9" s="1" t="b">
        <v>1</v>
      </c>
      <c r="D9" s="245"/>
      <c r="G9" s="1" t="b">
        <v>1</v>
      </c>
    </row>
    <row r="10" spans="1:26" ht="15.75" customHeight="1">
      <c r="A10" s="43">
        <v>7</v>
      </c>
      <c r="B10" s="238" t="s">
        <v>256</v>
      </c>
      <c r="C10" s="1" t="b">
        <v>1</v>
      </c>
      <c r="D10" s="245"/>
      <c r="G10" s="1" t="b">
        <v>1</v>
      </c>
    </row>
    <row r="11" spans="1:26" ht="15.75" customHeight="1">
      <c r="A11" s="43">
        <v>8</v>
      </c>
      <c r="B11" s="238" t="s">
        <v>257</v>
      </c>
      <c r="C11" s="1" t="b">
        <v>1</v>
      </c>
      <c r="D11" s="245"/>
      <c r="G11" s="1" t="b">
        <v>0</v>
      </c>
    </row>
    <row r="12" spans="1:26" ht="15.75" customHeight="1">
      <c r="A12" s="43">
        <v>9</v>
      </c>
      <c r="B12" s="239" t="s">
        <v>258</v>
      </c>
      <c r="C12" s="1" t="b">
        <v>1</v>
      </c>
      <c r="D12" s="245"/>
      <c r="G12" s="1" t="b">
        <v>0</v>
      </c>
    </row>
    <row r="13" spans="1:26" ht="15.75" customHeight="1">
      <c r="A13" s="43">
        <v>10</v>
      </c>
      <c r="B13" s="238" t="s">
        <v>259</v>
      </c>
      <c r="C13" s="1" t="b">
        <v>1</v>
      </c>
      <c r="D13" s="245"/>
      <c r="G13" s="1" t="b">
        <v>0</v>
      </c>
    </row>
    <row r="14" spans="1:26" ht="15.75" customHeight="1">
      <c r="A14" s="43">
        <v>11</v>
      </c>
      <c r="B14" s="238" t="s">
        <v>53</v>
      </c>
      <c r="C14" s="1" t="b">
        <v>1</v>
      </c>
      <c r="D14" s="245"/>
      <c r="G14" s="1" t="b">
        <v>0</v>
      </c>
    </row>
    <row r="15" spans="1:26" ht="15.75" customHeight="1">
      <c r="A15" s="43">
        <v>12</v>
      </c>
      <c r="B15" s="238" t="s">
        <v>260</v>
      </c>
      <c r="C15" s="1" t="b">
        <v>1</v>
      </c>
      <c r="D15" s="245"/>
      <c r="G15" s="1" t="b">
        <v>0</v>
      </c>
    </row>
    <row r="16" spans="1:26" ht="15.75" customHeight="1">
      <c r="A16" s="240">
        <v>13</v>
      </c>
      <c r="B16" s="241" t="s">
        <v>261</v>
      </c>
      <c r="C16" s="1" t="b">
        <v>1</v>
      </c>
      <c r="D16" s="245"/>
      <c r="E16" s="17"/>
      <c r="F16" s="17"/>
      <c r="G16" s="241" t="b">
        <v>1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>
      <c r="A17" s="240">
        <v>14</v>
      </c>
      <c r="B17" s="179" t="s">
        <v>262</v>
      </c>
      <c r="C17" s="1" t="b">
        <v>1</v>
      </c>
      <c r="D17" s="246"/>
      <c r="E17" s="17" t="s">
        <v>263</v>
      </c>
      <c r="F17" s="17"/>
      <c r="G17" s="241" t="b"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>
      <c r="A18" s="43">
        <v>15</v>
      </c>
      <c r="B18" s="3">
        <v>7</v>
      </c>
      <c r="C18" s="1" t="b">
        <v>1</v>
      </c>
      <c r="D18" s="320" t="s">
        <v>264</v>
      </c>
      <c r="G18" s="1" t="b">
        <v>0</v>
      </c>
    </row>
    <row r="19" spans="1:26" ht="15.75" customHeight="1">
      <c r="A19" s="43">
        <v>16</v>
      </c>
      <c r="B19" s="3">
        <v>4</v>
      </c>
      <c r="C19" s="1" t="b">
        <v>0</v>
      </c>
      <c r="D19" s="249"/>
      <c r="G19" s="1" t="b">
        <v>0</v>
      </c>
    </row>
    <row r="20" spans="1:26" ht="15.75" customHeight="1">
      <c r="A20" s="43">
        <v>17</v>
      </c>
      <c r="B20" s="3">
        <v>1</v>
      </c>
      <c r="C20" s="1" t="b">
        <v>1</v>
      </c>
      <c r="D20" s="249"/>
      <c r="G20" s="1" t="b">
        <v>1</v>
      </c>
    </row>
    <row r="21" spans="1:26" ht="15.75" customHeight="1">
      <c r="A21" s="43">
        <v>18</v>
      </c>
      <c r="B21" s="3">
        <v>71</v>
      </c>
      <c r="C21" s="1" t="b">
        <v>1</v>
      </c>
      <c r="D21" s="249"/>
      <c r="G21" s="1" t="b">
        <v>1</v>
      </c>
    </row>
    <row r="22" spans="1:26" ht="15.75" customHeight="1">
      <c r="A22" s="43">
        <v>19</v>
      </c>
      <c r="B22" s="10">
        <v>12</v>
      </c>
      <c r="C22" s="1" t="b">
        <v>0</v>
      </c>
      <c r="D22" s="249"/>
      <c r="G22" s="1" t="b">
        <v>0</v>
      </c>
    </row>
    <row r="23" spans="1:26" ht="15.75" customHeight="1">
      <c r="A23" s="43">
        <v>20</v>
      </c>
      <c r="B23" s="3">
        <v>26</v>
      </c>
      <c r="C23" s="1" t="b">
        <v>1</v>
      </c>
      <c r="D23" s="249"/>
      <c r="G23" s="1" t="b">
        <v>0</v>
      </c>
    </row>
    <row r="24" spans="1:26" ht="15.75" customHeight="1">
      <c r="A24" s="43">
        <v>21</v>
      </c>
      <c r="B24" s="3">
        <v>35</v>
      </c>
      <c r="C24" s="1" t="b">
        <v>1</v>
      </c>
      <c r="D24" s="249"/>
      <c r="G24" s="1" t="b">
        <v>1</v>
      </c>
    </row>
    <row r="25" spans="1:26" ht="15.75" customHeight="1">
      <c r="A25" s="43">
        <v>22</v>
      </c>
      <c r="B25" s="3">
        <v>55</v>
      </c>
      <c r="C25" s="1" t="b">
        <v>1</v>
      </c>
      <c r="D25" s="249"/>
      <c r="G25" s="1" t="b">
        <v>1</v>
      </c>
    </row>
    <row r="26" spans="1:26" ht="15.75" customHeight="1">
      <c r="A26" s="43">
        <v>23</v>
      </c>
      <c r="B26" s="10">
        <v>58</v>
      </c>
      <c r="C26" s="1" t="b">
        <v>1</v>
      </c>
      <c r="D26" s="249"/>
      <c r="G26" s="1" t="b">
        <v>0</v>
      </c>
    </row>
    <row r="27" spans="1:26" ht="15.75" customHeight="1">
      <c r="A27" s="43">
        <v>24</v>
      </c>
      <c r="B27" s="10">
        <v>61</v>
      </c>
      <c r="C27" s="1" t="b">
        <v>0</v>
      </c>
      <c r="D27" s="249"/>
      <c r="G27" s="1" t="b">
        <v>0</v>
      </c>
    </row>
    <row r="28" spans="1:26" ht="15.75" customHeight="1">
      <c r="A28" s="240">
        <v>26</v>
      </c>
      <c r="B28" s="10">
        <v>32</v>
      </c>
      <c r="C28" s="1" t="b">
        <v>1</v>
      </c>
      <c r="D28" s="249"/>
      <c r="E28" s="17"/>
      <c r="F28" s="17"/>
      <c r="G28" s="241" t="b">
        <v>0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240">
        <v>27</v>
      </c>
      <c r="B29" s="3">
        <v>9</v>
      </c>
      <c r="C29" s="1" t="b">
        <v>0</v>
      </c>
      <c r="D29" s="249"/>
      <c r="G29" s="1" t="b">
        <v>0</v>
      </c>
    </row>
    <row r="30" spans="1:26" ht="15.75" customHeight="1">
      <c r="A30" s="240">
        <v>28</v>
      </c>
      <c r="B30" s="3">
        <v>2</v>
      </c>
      <c r="C30" s="1" t="b">
        <v>1</v>
      </c>
      <c r="D30" s="249"/>
      <c r="G30" s="1" t="b">
        <v>1</v>
      </c>
    </row>
    <row r="31" spans="1:26" ht="15.75" customHeight="1">
      <c r="A31" s="240">
        <v>29</v>
      </c>
      <c r="B31" s="3">
        <v>3</v>
      </c>
      <c r="C31" s="1" t="b">
        <v>1</v>
      </c>
      <c r="D31" s="249"/>
      <c r="G31" s="1" t="b">
        <v>1</v>
      </c>
    </row>
    <row r="32" spans="1:26" ht="15.75" customHeight="1">
      <c r="A32" s="240">
        <v>30</v>
      </c>
      <c r="B32" s="108">
        <v>23</v>
      </c>
      <c r="C32" s="1" t="b">
        <v>0</v>
      </c>
      <c r="D32" s="249"/>
      <c r="G32" s="1" t="b">
        <v>1</v>
      </c>
    </row>
    <row r="33" spans="1:7" ht="15.75" customHeight="1">
      <c r="A33" s="240">
        <v>31</v>
      </c>
      <c r="B33" s="10">
        <v>50</v>
      </c>
      <c r="C33" s="1" t="b">
        <v>1</v>
      </c>
      <c r="D33" s="249"/>
      <c r="G33" s="1" t="b">
        <v>0</v>
      </c>
    </row>
    <row r="34" spans="1:7" ht="15.75" customHeight="1">
      <c r="A34" s="240">
        <v>32</v>
      </c>
      <c r="B34" s="10">
        <v>63</v>
      </c>
      <c r="C34" s="1" t="b">
        <v>1</v>
      </c>
      <c r="D34" s="249"/>
      <c r="G34" s="1" t="b">
        <v>0</v>
      </c>
    </row>
    <row r="35" spans="1:7" ht="15.75" customHeight="1">
      <c r="B35" s="10">
        <v>23</v>
      </c>
      <c r="C35" s="1" t="b">
        <v>0</v>
      </c>
      <c r="G35" s="1" t="b">
        <v>0</v>
      </c>
    </row>
    <row r="36" spans="1:7" ht="15.75" customHeight="1">
      <c r="B36" s="3">
        <v>12</v>
      </c>
      <c r="C36" s="1" t="b">
        <v>1</v>
      </c>
      <c r="G36" s="1" t="b">
        <v>1</v>
      </c>
    </row>
    <row r="37" spans="1:7" ht="15.75" customHeight="1">
      <c r="C37" s="1"/>
    </row>
  </sheetData>
  <mergeCells count="2">
    <mergeCell ref="D4:D17"/>
    <mergeCell ref="D18:D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  <outlinePr summaryBelow="0" summaryRight="0"/>
  </sheetPr>
  <dimension ref="A1:J31"/>
  <sheetViews>
    <sheetView workbookViewId="0">
      <pane ySplit="3" topLeftCell="A4" activePane="bottomLeft" state="frozen"/>
      <selection activeCell="B3" sqref="B3:B33"/>
      <selection pane="bottomLeft" activeCell="B3" sqref="B3:B33"/>
    </sheetView>
  </sheetViews>
  <sheetFormatPr baseColWidth="10" defaultColWidth="12.6640625" defaultRowHeight="15.75" customHeight="1"/>
  <cols>
    <col min="3" max="3" width="17.6640625" customWidth="1"/>
    <col min="4" max="4" width="25.5" customWidth="1"/>
    <col min="5" max="5" width="24.5" customWidth="1"/>
    <col min="6" max="6" width="16.33203125" customWidth="1"/>
    <col min="7" max="7" width="18.33203125" customWidth="1"/>
    <col min="8" max="8" width="15.6640625" customWidth="1"/>
    <col min="9" max="9" width="18.1640625" customWidth="1"/>
  </cols>
  <sheetData>
    <row r="1" spans="1:10" ht="17">
      <c r="A1" s="38"/>
      <c r="B1" s="38"/>
      <c r="C1" s="38"/>
      <c r="D1" s="38"/>
      <c r="E1" s="38"/>
      <c r="F1" s="38"/>
      <c r="G1" s="38"/>
      <c r="H1" s="38"/>
      <c r="I1" s="38"/>
    </row>
    <row r="2" spans="1:10" ht="17">
      <c r="A2" s="38"/>
      <c r="B2" s="280" t="s">
        <v>90</v>
      </c>
      <c r="C2" s="281" t="s">
        <v>6</v>
      </c>
      <c r="D2" s="281" t="s">
        <v>9</v>
      </c>
      <c r="E2" s="282" t="s">
        <v>26</v>
      </c>
      <c r="F2" s="243"/>
      <c r="G2" s="243"/>
      <c r="H2" s="243"/>
      <c r="I2" s="244"/>
    </row>
    <row r="3" spans="1:10" ht="17">
      <c r="A3" s="38"/>
      <c r="B3" s="246"/>
      <c r="C3" s="263"/>
      <c r="D3" s="263"/>
      <c r="E3" s="39" t="s">
        <v>91</v>
      </c>
      <c r="F3" s="39" t="s">
        <v>30</v>
      </c>
      <c r="G3" s="39" t="s">
        <v>10</v>
      </c>
      <c r="H3" s="40" t="s">
        <v>31</v>
      </c>
      <c r="I3" s="40" t="s">
        <v>12</v>
      </c>
    </row>
    <row r="4" spans="1:10" ht="17">
      <c r="A4" s="41"/>
      <c r="B4" s="283">
        <v>1</v>
      </c>
      <c r="C4" s="284" t="s">
        <v>17</v>
      </c>
      <c r="D4" s="285" t="s">
        <v>92</v>
      </c>
      <c r="E4" s="42" t="s">
        <v>16</v>
      </c>
      <c r="F4" s="42">
        <v>0.92</v>
      </c>
      <c r="G4" s="42">
        <v>0.873</v>
      </c>
      <c r="H4" s="42">
        <v>0.93100000000000005</v>
      </c>
      <c r="I4" s="42">
        <v>0.88400000000000001</v>
      </c>
    </row>
    <row r="5" spans="1:10" ht="17">
      <c r="A5" s="41"/>
      <c r="B5" s="245"/>
      <c r="C5" s="275"/>
      <c r="D5" s="275"/>
      <c r="E5" s="42" t="s">
        <v>1</v>
      </c>
      <c r="F5" s="42">
        <v>4</v>
      </c>
      <c r="G5" s="42">
        <v>1</v>
      </c>
      <c r="H5" s="42">
        <v>0</v>
      </c>
      <c r="I5" s="42">
        <v>3</v>
      </c>
    </row>
    <row r="6" spans="1:10" ht="17">
      <c r="A6" s="41"/>
      <c r="B6" s="246"/>
      <c r="C6" s="263"/>
      <c r="D6" s="263"/>
      <c r="E6" s="42" t="s">
        <v>2</v>
      </c>
      <c r="F6" s="42">
        <v>23</v>
      </c>
      <c r="G6" s="42">
        <v>26</v>
      </c>
      <c r="H6" s="42">
        <v>27</v>
      </c>
      <c r="I6" s="42">
        <v>24</v>
      </c>
      <c r="J6" s="42">
        <v>27</v>
      </c>
    </row>
    <row r="7" spans="1:10" ht="17">
      <c r="A7" s="41"/>
      <c r="B7" s="283">
        <v>2</v>
      </c>
      <c r="C7" s="284" t="s">
        <v>18</v>
      </c>
      <c r="D7" s="285" t="s">
        <v>35</v>
      </c>
      <c r="E7" s="42" t="s">
        <v>16</v>
      </c>
      <c r="F7" s="42">
        <v>0.91700000000000004</v>
      </c>
      <c r="G7" s="42">
        <v>0.86899999999999999</v>
      </c>
      <c r="H7" s="42">
        <v>0.91100000000000003</v>
      </c>
      <c r="I7" s="42">
        <v>0.874</v>
      </c>
    </row>
    <row r="8" spans="1:10" ht="17">
      <c r="A8" s="41"/>
      <c r="B8" s="245"/>
      <c r="C8" s="275"/>
      <c r="D8" s="275"/>
      <c r="E8" s="42" t="s">
        <v>1</v>
      </c>
      <c r="F8" s="42">
        <v>7</v>
      </c>
      <c r="G8" s="42">
        <v>2</v>
      </c>
      <c r="H8" s="42">
        <v>1</v>
      </c>
      <c r="I8" s="42">
        <v>6</v>
      </c>
    </row>
    <row r="9" spans="1:10" ht="17">
      <c r="A9" s="41"/>
      <c r="B9" s="246"/>
      <c r="C9" s="263"/>
      <c r="D9" s="263"/>
      <c r="E9" s="42" t="s">
        <v>2</v>
      </c>
      <c r="F9" s="42">
        <v>46</v>
      </c>
      <c r="G9" s="42">
        <v>51</v>
      </c>
      <c r="H9" s="42">
        <v>52</v>
      </c>
      <c r="I9" s="42">
        <v>47</v>
      </c>
      <c r="J9" s="3">
        <v>53</v>
      </c>
    </row>
    <row r="10" spans="1:10" ht="17">
      <c r="A10" s="41"/>
      <c r="B10" s="283">
        <v>3</v>
      </c>
      <c r="C10" s="284" t="s">
        <v>5</v>
      </c>
      <c r="D10" s="285" t="s">
        <v>93</v>
      </c>
      <c r="E10" s="42" t="s">
        <v>16</v>
      </c>
      <c r="F10" s="42">
        <v>0.93200000000000005</v>
      </c>
      <c r="G10" s="42">
        <v>0.86899999999999999</v>
      </c>
      <c r="H10" s="42">
        <v>0.94799999999999995</v>
      </c>
      <c r="I10" s="42">
        <v>0.89100000000000001</v>
      </c>
    </row>
    <row r="11" spans="1:10" ht="17">
      <c r="A11" s="41"/>
      <c r="B11" s="245"/>
      <c r="C11" s="275"/>
      <c r="D11" s="275"/>
      <c r="E11" s="42" t="s">
        <v>1</v>
      </c>
      <c r="F11" s="42">
        <v>1</v>
      </c>
      <c r="G11" s="42">
        <v>2</v>
      </c>
      <c r="H11" s="42">
        <v>1</v>
      </c>
      <c r="I11" s="42">
        <v>2</v>
      </c>
    </row>
    <row r="12" spans="1:10" ht="17">
      <c r="A12" s="41"/>
      <c r="B12" s="246"/>
      <c r="C12" s="263"/>
      <c r="D12" s="263"/>
      <c r="E12" s="42" t="s">
        <v>2</v>
      </c>
      <c r="F12" s="42">
        <v>36</v>
      </c>
      <c r="G12" s="42">
        <v>34</v>
      </c>
      <c r="H12" s="42">
        <v>35</v>
      </c>
      <c r="I12" s="42">
        <v>34</v>
      </c>
      <c r="J12" s="3">
        <v>36</v>
      </c>
    </row>
    <row r="13" spans="1:10" ht="17">
      <c r="A13" s="41"/>
      <c r="B13" s="283">
        <v>4</v>
      </c>
      <c r="C13" s="284" t="s">
        <v>4</v>
      </c>
      <c r="D13" s="285" t="s">
        <v>94</v>
      </c>
      <c r="E13" s="42" t="s">
        <v>16</v>
      </c>
      <c r="F13" s="42">
        <v>0.89800000000000002</v>
      </c>
      <c r="G13" s="42">
        <v>0.86099999999999999</v>
      </c>
      <c r="H13" s="42">
        <v>0.93100000000000005</v>
      </c>
      <c r="I13" s="42">
        <v>0.89300000000000002</v>
      </c>
    </row>
    <row r="14" spans="1:10" ht="17">
      <c r="A14" s="41"/>
      <c r="B14" s="245"/>
      <c r="C14" s="275"/>
      <c r="D14" s="275"/>
      <c r="E14" s="42" t="s">
        <v>1</v>
      </c>
      <c r="F14" s="42">
        <v>0</v>
      </c>
      <c r="G14" s="42">
        <v>1</v>
      </c>
      <c r="H14" s="42">
        <v>0</v>
      </c>
      <c r="I14" s="42">
        <v>0</v>
      </c>
    </row>
    <row r="15" spans="1:10" ht="17">
      <c r="A15" s="41"/>
      <c r="B15" s="246"/>
      <c r="C15" s="263"/>
      <c r="D15" s="263"/>
      <c r="E15" s="42" t="s">
        <v>2</v>
      </c>
      <c r="F15" s="42">
        <v>10</v>
      </c>
      <c r="G15" s="42">
        <v>9</v>
      </c>
      <c r="H15" s="42">
        <v>10</v>
      </c>
      <c r="I15" s="42">
        <v>10</v>
      </c>
      <c r="J15" s="3">
        <v>10</v>
      </c>
    </row>
    <row r="16" spans="1:10" ht="17">
      <c r="A16" s="41"/>
      <c r="B16" s="283">
        <v>5</v>
      </c>
      <c r="C16" s="284" t="s">
        <v>95</v>
      </c>
      <c r="D16" s="285" t="s">
        <v>96</v>
      </c>
      <c r="E16" s="42" t="s">
        <v>16</v>
      </c>
      <c r="F16" s="42">
        <v>0.88300000000000001</v>
      </c>
      <c r="G16" s="42">
        <v>0.78100000000000003</v>
      </c>
      <c r="H16" s="42">
        <v>0.85899999999999999</v>
      </c>
      <c r="I16" s="42">
        <v>0.82499999999999996</v>
      </c>
    </row>
    <row r="17" spans="1:10" ht="17">
      <c r="A17" s="41"/>
      <c r="B17" s="245"/>
      <c r="C17" s="275"/>
      <c r="D17" s="275"/>
      <c r="E17" s="42" t="s">
        <v>1</v>
      </c>
      <c r="F17" s="42">
        <v>11</v>
      </c>
      <c r="G17" s="42">
        <v>9</v>
      </c>
      <c r="H17" s="42">
        <v>4</v>
      </c>
      <c r="I17" s="42">
        <v>9</v>
      </c>
    </row>
    <row r="18" spans="1:10" ht="27.75" customHeight="1">
      <c r="A18" s="41"/>
      <c r="B18" s="246"/>
      <c r="C18" s="263"/>
      <c r="D18" s="263"/>
      <c r="E18" s="42" t="s">
        <v>2</v>
      </c>
      <c r="F18" s="42">
        <v>44</v>
      </c>
      <c r="G18" s="42">
        <v>46</v>
      </c>
      <c r="H18" s="42">
        <v>53</v>
      </c>
      <c r="I18" s="42">
        <v>46</v>
      </c>
      <c r="J18" s="3">
        <v>55</v>
      </c>
    </row>
    <row r="19" spans="1:10" ht="17">
      <c r="A19" s="41"/>
      <c r="B19" s="283">
        <v>6</v>
      </c>
      <c r="C19" s="284" t="s">
        <v>57</v>
      </c>
      <c r="D19" s="285" t="s">
        <v>97</v>
      </c>
      <c r="E19" s="42" t="s">
        <v>16</v>
      </c>
      <c r="F19" s="42">
        <v>0.88700000000000001</v>
      </c>
      <c r="G19" s="42">
        <v>0.85099999999999998</v>
      </c>
      <c r="H19" s="42">
        <v>0.88</v>
      </c>
      <c r="I19" s="42">
        <v>0.84599999999999997</v>
      </c>
    </row>
    <row r="20" spans="1:10" ht="17">
      <c r="A20" s="41"/>
      <c r="B20" s="245"/>
      <c r="C20" s="275"/>
      <c r="D20" s="275"/>
      <c r="E20" s="42" t="s">
        <v>1</v>
      </c>
      <c r="F20" s="42">
        <v>2</v>
      </c>
      <c r="G20" s="42">
        <v>1</v>
      </c>
      <c r="H20" s="42">
        <v>0</v>
      </c>
      <c r="I20" s="42">
        <v>4</v>
      </c>
    </row>
    <row r="21" spans="1:10" ht="17">
      <c r="A21" s="41"/>
      <c r="B21" s="246"/>
      <c r="C21" s="263"/>
      <c r="D21" s="263"/>
      <c r="E21" s="42" t="s">
        <v>2</v>
      </c>
      <c r="F21" s="42">
        <v>7</v>
      </c>
      <c r="G21" s="42">
        <v>8</v>
      </c>
      <c r="H21" s="42">
        <v>9</v>
      </c>
      <c r="I21" s="42">
        <v>5</v>
      </c>
      <c r="J21" s="3">
        <v>9</v>
      </c>
    </row>
    <row r="22" spans="1:10" ht="17">
      <c r="A22" s="41"/>
      <c r="B22" s="283">
        <v>7</v>
      </c>
      <c r="C22" s="284" t="s">
        <v>3</v>
      </c>
      <c r="D22" s="285" t="s">
        <v>98</v>
      </c>
      <c r="E22" s="42" t="s">
        <v>16</v>
      </c>
      <c r="F22" s="42">
        <v>0.92600000000000005</v>
      </c>
      <c r="G22" s="42">
        <v>0.84</v>
      </c>
      <c r="H22" s="42">
        <v>0.94599999999999995</v>
      </c>
      <c r="I22" s="42">
        <v>0.89100000000000001</v>
      </c>
    </row>
    <row r="23" spans="1:10" ht="17">
      <c r="A23" s="41"/>
      <c r="B23" s="245"/>
      <c r="C23" s="275"/>
      <c r="D23" s="275"/>
      <c r="E23" s="42" t="s">
        <v>1</v>
      </c>
      <c r="F23" s="42">
        <v>2</v>
      </c>
      <c r="G23" s="42">
        <v>1</v>
      </c>
      <c r="H23" s="42">
        <v>1</v>
      </c>
      <c r="I23" s="42">
        <v>1</v>
      </c>
    </row>
    <row r="24" spans="1:10" ht="17">
      <c r="A24" s="41"/>
      <c r="B24" s="246"/>
      <c r="C24" s="263"/>
      <c r="D24" s="263"/>
      <c r="E24" s="42" t="s">
        <v>2</v>
      </c>
      <c r="F24" s="42">
        <v>8</v>
      </c>
      <c r="G24" s="42">
        <v>9</v>
      </c>
      <c r="H24" s="42">
        <v>9</v>
      </c>
      <c r="I24" s="42">
        <v>9</v>
      </c>
      <c r="J24" s="3">
        <v>10</v>
      </c>
    </row>
    <row r="25" spans="1:10" ht="17">
      <c r="A25" s="41"/>
      <c r="B25" s="283">
        <v>8</v>
      </c>
      <c r="C25" s="284" t="s">
        <v>20</v>
      </c>
      <c r="D25" s="285" t="s">
        <v>99</v>
      </c>
      <c r="E25" s="42" t="s">
        <v>16</v>
      </c>
      <c r="F25" s="42">
        <v>0.77800000000000002</v>
      </c>
      <c r="G25" s="42">
        <v>0.69799999999999995</v>
      </c>
      <c r="H25" s="42">
        <v>0.88100000000000001</v>
      </c>
      <c r="I25" s="42">
        <v>0.77100000000000002</v>
      </c>
    </row>
    <row r="26" spans="1:10" ht="17">
      <c r="A26" s="41"/>
      <c r="B26" s="245"/>
      <c r="C26" s="275"/>
      <c r="D26" s="275"/>
      <c r="E26" s="42" t="s">
        <v>1</v>
      </c>
      <c r="F26" s="42">
        <v>19</v>
      </c>
      <c r="G26" s="42">
        <v>11</v>
      </c>
      <c r="H26" s="42">
        <v>4</v>
      </c>
      <c r="I26" s="42">
        <v>5</v>
      </c>
    </row>
    <row r="27" spans="1:10" ht="17">
      <c r="A27" s="41"/>
      <c r="B27" s="246"/>
      <c r="C27" s="263"/>
      <c r="D27" s="263"/>
      <c r="E27" s="42" t="s">
        <v>2</v>
      </c>
      <c r="F27" s="42">
        <v>26</v>
      </c>
      <c r="G27" s="42">
        <v>34</v>
      </c>
      <c r="H27" s="42">
        <v>41</v>
      </c>
      <c r="I27" s="42">
        <v>40</v>
      </c>
      <c r="J27" s="3">
        <v>45</v>
      </c>
    </row>
    <row r="28" spans="1:10" ht="13">
      <c r="J28" s="3">
        <f>SUM(J4:J27)</f>
        <v>245</v>
      </c>
    </row>
    <row r="29" spans="1:10" ht="13">
      <c r="E29" s="43" t="s">
        <v>16</v>
      </c>
      <c r="F29" s="44">
        <f t="shared" ref="F29:I29" si="0">AVERAGE(F4,F7,F10,F13,F16,F19,F22,F25)</f>
        <v>0.89262500000000022</v>
      </c>
      <c r="G29" s="44">
        <f t="shared" si="0"/>
        <v>0.83024999999999993</v>
      </c>
      <c r="H29" s="44">
        <f t="shared" si="0"/>
        <v>0.91087499999999999</v>
      </c>
      <c r="I29" s="44">
        <f t="shared" si="0"/>
        <v>0.859375</v>
      </c>
    </row>
    <row r="30" spans="1:10" ht="17">
      <c r="E30" s="45" t="s">
        <v>1</v>
      </c>
      <c r="F30" s="44">
        <f>(F5+F8+F11+F14+F17+F20+F23+F26)/J28</f>
        <v>0.18775510204081633</v>
      </c>
      <c r="G30" s="44">
        <f>(G5+G8+G11+G14+G17+G20+G23+G26)/J28</f>
        <v>0.11428571428571428</v>
      </c>
      <c r="H30" s="44">
        <f>(H5+H8+H11+H14+H17+H20+H23+H26)/J28</f>
        <v>4.4897959183673466E-2</v>
      </c>
      <c r="I30" s="44">
        <f>(I5+I8+I11+I14+I17+I20+I23+I26)/J28</f>
        <v>0.12244897959183673</v>
      </c>
    </row>
    <row r="31" spans="1:10" ht="17">
      <c r="E31" s="45" t="s">
        <v>2</v>
      </c>
      <c r="F31" s="44">
        <f>(F6+F9+F12+F15+F18+F21+F24+F27)/J28</f>
        <v>0.81632653061224492</v>
      </c>
      <c r="G31" s="44">
        <f>(G6+G9+G12+G15+G18+G21+G24+G27)/J28</f>
        <v>0.88571428571428568</v>
      </c>
      <c r="H31" s="44">
        <f>(H6+H9+H12+H15+H18+H21+H24+H27)/J28</f>
        <v>0.96326530612244898</v>
      </c>
      <c r="I31" s="44">
        <f>(I6+I9+I12+I15+I18+I21+I24+I27)/J28</f>
        <v>0.87755102040816324</v>
      </c>
    </row>
  </sheetData>
  <mergeCells count="28">
    <mergeCell ref="B16:B18"/>
    <mergeCell ref="C16:C18"/>
    <mergeCell ref="D16:D18"/>
    <mergeCell ref="B19:B21"/>
    <mergeCell ref="C19:C21"/>
    <mergeCell ref="D19:D21"/>
    <mergeCell ref="C22:C24"/>
    <mergeCell ref="D22:D24"/>
    <mergeCell ref="B25:B27"/>
    <mergeCell ref="C25:C27"/>
    <mergeCell ref="D25:D27"/>
    <mergeCell ref="B22:B24"/>
    <mergeCell ref="C13:C15"/>
    <mergeCell ref="D13:D15"/>
    <mergeCell ref="B7:B9"/>
    <mergeCell ref="C7:C9"/>
    <mergeCell ref="D7:D9"/>
    <mergeCell ref="B10:B12"/>
    <mergeCell ref="C10:C12"/>
    <mergeCell ref="D10:D12"/>
    <mergeCell ref="B13:B15"/>
    <mergeCell ref="B2:B3"/>
    <mergeCell ref="C2:C3"/>
    <mergeCell ref="D2:D3"/>
    <mergeCell ref="E2:I2"/>
    <mergeCell ref="B4:B6"/>
    <mergeCell ref="C4:C6"/>
    <mergeCell ref="D4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outlinePr summaryBelow="0" summaryRight="0"/>
  </sheetPr>
  <dimension ref="A1:AB101"/>
  <sheetViews>
    <sheetView workbookViewId="0">
      <pane ySplit="2" topLeftCell="A3" activePane="bottomLeft" state="frozen"/>
      <selection activeCell="B3" sqref="B3:B33"/>
      <selection pane="bottomLeft" activeCell="B3" sqref="B3:B33"/>
    </sheetView>
  </sheetViews>
  <sheetFormatPr baseColWidth="10" defaultColWidth="12.6640625" defaultRowHeight="15.75" customHeight="1"/>
  <cols>
    <col min="1" max="1" width="6.1640625" customWidth="1"/>
    <col min="2" max="2" width="6.6640625" customWidth="1"/>
    <col min="3" max="3" width="8.1640625" customWidth="1"/>
    <col min="4" max="4" width="11.1640625" customWidth="1"/>
    <col min="5" max="5" width="15.1640625" hidden="1" customWidth="1"/>
    <col min="6" max="6" width="12.6640625" hidden="1"/>
    <col min="7" max="7" width="18.33203125" customWidth="1"/>
    <col min="8" max="8" width="25.1640625" customWidth="1"/>
    <col min="9" max="9" width="19.5" customWidth="1"/>
    <col min="11" max="11" width="16.33203125" customWidth="1"/>
    <col min="15" max="15" width="14.5" customWidth="1"/>
  </cols>
  <sheetData>
    <row r="1" spans="1:28" ht="19">
      <c r="A1" s="264" t="s">
        <v>21</v>
      </c>
      <c r="B1" s="258" t="s">
        <v>22</v>
      </c>
      <c r="C1" s="258" t="s">
        <v>23</v>
      </c>
      <c r="D1" s="259" t="s">
        <v>24</v>
      </c>
      <c r="E1" s="259" t="s">
        <v>7</v>
      </c>
      <c r="F1" s="259" t="s">
        <v>8</v>
      </c>
      <c r="G1" s="260" t="s">
        <v>25</v>
      </c>
      <c r="H1" s="244"/>
      <c r="I1" s="256" t="s">
        <v>26</v>
      </c>
      <c r="J1" s="243"/>
      <c r="K1" s="243"/>
      <c r="L1" s="243"/>
      <c r="M1" s="243"/>
      <c r="N1" s="243"/>
      <c r="O1" s="243"/>
      <c r="P1" s="244"/>
      <c r="R1" s="257" t="s">
        <v>27</v>
      </c>
    </row>
    <row r="2" spans="1:28" ht="13">
      <c r="A2" s="249"/>
      <c r="B2" s="249"/>
      <c r="C2" s="249"/>
      <c r="D2" s="246"/>
      <c r="E2" s="246"/>
      <c r="F2" s="246"/>
      <c r="G2" s="11" t="s">
        <v>28</v>
      </c>
      <c r="H2" s="12" t="s">
        <v>29</v>
      </c>
      <c r="I2" s="13" t="s">
        <v>11</v>
      </c>
      <c r="J2" s="14" t="s">
        <v>30</v>
      </c>
      <c r="K2" s="15" t="s">
        <v>11</v>
      </c>
      <c r="L2" s="15" t="s">
        <v>10</v>
      </c>
      <c r="M2" s="14" t="s">
        <v>11</v>
      </c>
      <c r="N2" s="14" t="s">
        <v>31</v>
      </c>
      <c r="O2" s="15" t="s">
        <v>11</v>
      </c>
      <c r="P2" s="16" t="s">
        <v>12</v>
      </c>
      <c r="Q2" s="3" t="s">
        <v>32</v>
      </c>
      <c r="R2" s="249"/>
    </row>
    <row r="3" spans="1:28" ht="24">
      <c r="A3" s="261" t="s">
        <v>33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3"/>
      <c r="Q3" s="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3">
      <c r="A4" s="265">
        <v>1</v>
      </c>
      <c r="B4" s="266" t="s">
        <v>0</v>
      </c>
      <c r="C4" s="266" t="s">
        <v>0</v>
      </c>
      <c r="D4" s="267" t="s">
        <v>17</v>
      </c>
      <c r="E4" s="20"/>
      <c r="F4" s="21"/>
      <c r="G4" s="267" t="s">
        <v>14</v>
      </c>
      <c r="H4" s="267" t="s">
        <v>34</v>
      </c>
      <c r="I4" s="20" t="s">
        <v>16</v>
      </c>
      <c r="J4" s="20">
        <v>0.92</v>
      </c>
      <c r="K4" s="22"/>
      <c r="L4" s="20">
        <v>0.87269230769999995</v>
      </c>
      <c r="M4" s="22"/>
      <c r="N4" s="20">
        <v>0.9311111111</v>
      </c>
      <c r="O4" s="22"/>
      <c r="P4" s="20">
        <v>0.88375000000000004</v>
      </c>
      <c r="Q4" s="23"/>
      <c r="R4" s="248" t="b">
        <v>1</v>
      </c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13">
      <c r="A5" s="245"/>
      <c r="B5" s="245"/>
      <c r="C5" s="245"/>
      <c r="D5" s="245"/>
      <c r="E5" s="20"/>
      <c r="F5" s="21"/>
      <c r="G5" s="245"/>
      <c r="H5" s="245"/>
      <c r="I5" s="20" t="s">
        <v>1</v>
      </c>
      <c r="J5" s="20">
        <v>4</v>
      </c>
      <c r="K5" s="22"/>
      <c r="L5" s="20">
        <v>1</v>
      </c>
      <c r="M5" s="22"/>
      <c r="N5" s="20">
        <v>0</v>
      </c>
      <c r="O5" s="22"/>
      <c r="P5" s="20">
        <v>3</v>
      </c>
      <c r="Q5" s="23"/>
      <c r="R5" s="249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8" ht="13">
      <c r="A6" s="246"/>
      <c r="B6" s="246"/>
      <c r="C6" s="246"/>
      <c r="D6" s="246"/>
      <c r="E6" s="20"/>
      <c r="F6" s="21"/>
      <c r="G6" s="246"/>
      <c r="H6" s="246"/>
      <c r="I6" s="20" t="s">
        <v>2</v>
      </c>
      <c r="J6" s="20">
        <v>23</v>
      </c>
      <c r="K6" s="22"/>
      <c r="L6" s="20">
        <v>26</v>
      </c>
      <c r="M6" s="22"/>
      <c r="N6" s="20">
        <v>27</v>
      </c>
      <c r="O6" s="22"/>
      <c r="P6" s="20">
        <v>24</v>
      </c>
      <c r="Q6" s="23"/>
      <c r="R6" s="249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3">
      <c r="A7" s="269">
        <v>2</v>
      </c>
      <c r="B7" s="270" t="s">
        <v>0</v>
      </c>
      <c r="C7" s="270" t="s">
        <v>0</v>
      </c>
      <c r="D7" s="269" t="s">
        <v>18</v>
      </c>
      <c r="E7" s="25"/>
      <c r="F7" s="26"/>
      <c r="G7" s="255" t="s">
        <v>35</v>
      </c>
      <c r="H7" s="26"/>
      <c r="I7" s="25" t="s">
        <v>16</v>
      </c>
      <c r="J7" s="26">
        <v>0.91695652169999997</v>
      </c>
      <c r="K7" s="26"/>
      <c r="L7" s="26">
        <v>0.86921568630000001</v>
      </c>
      <c r="M7" s="26"/>
      <c r="N7" s="26">
        <v>0.91076923080000005</v>
      </c>
      <c r="O7" s="26"/>
      <c r="P7" s="26">
        <v>0.87446808509999996</v>
      </c>
      <c r="Q7" s="27"/>
      <c r="R7" s="250" t="b">
        <v>1</v>
      </c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3">
      <c r="A8" s="245"/>
      <c r="B8" s="245"/>
      <c r="C8" s="245"/>
      <c r="D8" s="245"/>
      <c r="E8" s="25"/>
      <c r="F8" s="26"/>
      <c r="G8" s="245"/>
      <c r="H8" s="26"/>
      <c r="I8" s="25" t="s">
        <v>1</v>
      </c>
      <c r="J8" s="26">
        <v>7</v>
      </c>
      <c r="K8" s="26"/>
      <c r="L8" s="26">
        <v>2</v>
      </c>
      <c r="M8" s="26"/>
      <c r="N8" s="26">
        <v>1</v>
      </c>
      <c r="O8" s="26"/>
      <c r="P8" s="26">
        <v>6</v>
      </c>
      <c r="Q8" s="27"/>
      <c r="R8" s="249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3">
      <c r="A9" s="246"/>
      <c r="B9" s="246"/>
      <c r="C9" s="246"/>
      <c r="D9" s="246"/>
      <c r="E9" s="25"/>
      <c r="F9" s="26"/>
      <c r="G9" s="246"/>
      <c r="H9" s="26"/>
      <c r="I9" s="25" t="s">
        <v>2</v>
      </c>
      <c r="J9" s="26">
        <v>46</v>
      </c>
      <c r="K9" s="26"/>
      <c r="L9" s="26">
        <v>51</v>
      </c>
      <c r="M9" s="26"/>
      <c r="N9" s="26">
        <v>52</v>
      </c>
      <c r="O9" s="26"/>
      <c r="P9" s="26">
        <v>47</v>
      </c>
      <c r="Q9" s="27"/>
      <c r="R9" s="249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3">
      <c r="A10" s="251">
        <v>3</v>
      </c>
      <c r="B10" s="252" t="s">
        <v>0</v>
      </c>
      <c r="C10" s="252" t="s">
        <v>0</v>
      </c>
      <c r="D10" s="251" t="s">
        <v>5</v>
      </c>
      <c r="E10" s="20"/>
      <c r="F10" s="21"/>
      <c r="G10" s="268" t="s">
        <v>36</v>
      </c>
      <c r="H10" s="268" t="s">
        <v>37</v>
      </c>
      <c r="I10" s="20" t="s">
        <v>16</v>
      </c>
      <c r="J10" s="21">
        <v>0.93228571429999996</v>
      </c>
      <c r="K10" s="21"/>
      <c r="L10" s="21">
        <v>0.86882352939999996</v>
      </c>
      <c r="M10" s="21"/>
      <c r="N10" s="21">
        <v>0.94799999999999995</v>
      </c>
      <c r="O10" s="21"/>
      <c r="P10" s="21">
        <v>0.89147058820000002</v>
      </c>
      <c r="Q10" s="24"/>
      <c r="R10" s="248" t="b">
        <v>1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 ht="13">
      <c r="A11" s="245"/>
      <c r="B11" s="245"/>
      <c r="C11" s="245"/>
      <c r="D11" s="245"/>
      <c r="E11" s="20"/>
      <c r="F11" s="21"/>
      <c r="G11" s="245"/>
      <c r="H11" s="245"/>
      <c r="I11" s="20" t="s">
        <v>1</v>
      </c>
      <c r="J11" s="21">
        <v>1</v>
      </c>
      <c r="K11" s="21"/>
      <c r="L11" s="21">
        <v>2</v>
      </c>
      <c r="M11" s="21"/>
      <c r="N11" s="21">
        <v>1</v>
      </c>
      <c r="O11" s="21"/>
      <c r="P11" s="21">
        <v>2</v>
      </c>
      <c r="Q11" s="24"/>
      <c r="R11" s="249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 ht="12.75" customHeight="1">
      <c r="A12" s="246"/>
      <c r="B12" s="246"/>
      <c r="C12" s="246"/>
      <c r="D12" s="246"/>
      <c r="E12" s="20"/>
      <c r="F12" s="21"/>
      <c r="G12" s="246"/>
      <c r="H12" s="246"/>
      <c r="I12" s="20" t="s">
        <v>2</v>
      </c>
      <c r="J12" s="21">
        <v>36</v>
      </c>
      <c r="K12" s="21"/>
      <c r="L12" s="21">
        <v>34</v>
      </c>
      <c r="M12" s="21"/>
      <c r="N12" s="21">
        <v>35</v>
      </c>
      <c r="O12" s="21"/>
      <c r="P12" s="21">
        <v>34</v>
      </c>
      <c r="Q12" s="24"/>
      <c r="R12" s="249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ht="13">
      <c r="A13" s="269">
        <v>4</v>
      </c>
      <c r="B13" s="271" t="s">
        <v>0</v>
      </c>
      <c r="C13" s="271" t="s">
        <v>0</v>
      </c>
      <c r="D13" s="269" t="s">
        <v>38</v>
      </c>
      <c r="E13" s="25"/>
      <c r="F13" s="26"/>
      <c r="G13" s="255" t="s">
        <v>39</v>
      </c>
      <c r="H13" s="255" t="s">
        <v>37</v>
      </c>
      <c r="I13" s="25" t="s">
        <v>16</v>
      </c>
      <c r="J13" s="26">
        <v>0.91879999999999995</v>
      </c>
      <c r="K13" s="26"/>
      <c r="L13" s="26">
        <v>0.88749999999999996</v>
      </c>
      <c r="M13" s="26"/>
      <c r="N13" s="26">
        <v>0.92846153850000002</v>
      </c>
      <c r="O13" s="26"/>
      <c r="P13" s="26">
        <v>0.91043478259999999</v>
      </c>
      <c r="Q13" s="27"/>
      <c r="R13" s="250" t="b">
        <v>0</v>
      </c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3">
      <c r="A14" s="245"/>
      <c r="B14" s="245"/>
      <c r="C14" s="245"/>
      <c r="D14" s="245"/>
      <c r="E14" s="25"/>
      <c r="F14" s="26"/>
      <c r="G14" s="245"/>
      <c r="H14" s="245"/>
      <c r="I14" s="25" t="s">
        <v>1</v>
      </c>
      <c r="J14" s="26">
        <v>3</v>
      </c>
      <c r="K14" s="26"/>
      <c r="L14" s="26">
        <v>4</v>
      </c>
      <c r="M14" s="26"/>
      <c r="N14" s="26">
        <v>2</v>
      </c>
      <c r="O14" s="26"/>
      <c r="P14" s="26">
        <v>5</v>
      </c>
      <c r="Q14" s="27"/>
      <c r="R14" s="249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3">
      <c r="A15" s="246"/>
      <c r="B15" s="246"/>
      <c r="C15" s="246"/>
      <c r="D15" s="246"/>
      <c r="E15" s="25"/>
      <c r="F15" s="26"/>
      <c r="G15" s="246"/>
      <c r="H15" s="246"/>
      <c r="I15" s="25" t="s">
        <v>2</v>
      </c>
      <c r="J15" s="26">
        <v>25</v>
      </c>
      <c r="K15" s="26"/>
      <c r="L15" s="26">
        <v>24</v>
      </c>
      <c r="M15" s="26"/>
      <c r="N15" s="26">
        <v>26</v>
      </c>
      <c r="O15" s="26"/>
      <c r="P15" s="26">
        <v>23</v>
      </c>
      <c r="Q15" s="27"/>
      <c r="R15" s="249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3">
      <c r="A16" s="251">
        <v>5</v>
      </c>
      <c r="B16" s="252" t="s">
        <v>0</v>
      </c>
      <c r="C16" s="252" t="s">
        <v>0</v>
      </c>
      <c r="D16" s="251" t="s">
        <v>4</v>
      </c>
      <c r="E16" s="20"/>
      <c r="F16" s="21"/>
      <c r="G16" s="268" t="s">
        <v>39</v>
      </c>
      <c r="H16" s="268" t="s">
        <v>40</v>
      </c>
      <c r="I16" s="20" t="s">
        <v>16</v>
      </c>
      <c r="J16" s="22">
        <v>0.89800000000000002</v>
      </c>
      <c r="K16" s="20"/>
      <c r="L16" s="22">
        <v>0.86111111110000005</v>
      </c>
      <c r="M16" s="20"/>
      <c r="N16" s="22">
        <v>0.93100000000000005</v>
      </c>
      <c r="O16" s="20"/>
      <c r="P16" s="22">
        <v>0.89300000000000002</v>
      </c>
      <c r="Q16" s="24"/>
      <c r="R16" s="248" t="b">
        <v>1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ht="13">
      <c r="A17" s="245"/>
      <c r="B17" s="245"/>
      <c r="C17" s="245"/>
      <c r="D17" s="245"/>
      <c r="E17" s="20"/>
      <c r="F17" s="21"/>
      <c r="G17" s="245"/>
      <c r="H17" s="245"/>
      <c r="I17" s="20" t="s">
        <v>1</v>
      </c>
      <c r="J17" s="22">
        <v>0</v>
      </c>
      <c r="K17" s="20"/>
      <c r="L17" s="22">
        <v>1</v>
      </c>
      <c r="M17" s="20"/>
      <c r="N17" s="22">
        <v>0</v>
      </c>
      <c r="O17" s="20"/>
      <c r="P17" s="22">
        <v>0</v>
      </c>
      <c r="Q17" s="24"/>
      <c r="R17" s="249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 ht="13">
      <c r="A18" s="246"/>
      <c r="B18" s="246"/>
      <c r="C18" s="246"/>
      <c r="D18" s="246"/>
      <c r="E18" s="20"/>
      <c r="F18" s="21"/>
      <c r="G18" s="246"/>
      <c r="H18" s="246"/>
      <c r="I18" s="20" t="s">
        <v>2</v>
      </c>
      <c r="J18" s="22">
        <v>10</v>
      </c>
      <c r="K18" s="20"/>
      <c r="L18" s="22">
        <v>9</v>
      </c>
      <c r="M18" s="20"/>
      <c r="N18" s="22">
        <v>10</v>
      </c>
      <c r="O18" s="20"/>
      <c r="P18" s="22">
        <v>10</v>
      </c>
      <c r="Q18" s="24"/>
      <c r="R18" s="249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 ht="13">
      <c r="A19" s="269">
        <v>6</v>
      </c>
      <c r="B19" s="271" t="s">
        <v>0</v>
      </c>
      <c r="C19" s="271" t="s">
        <v>0</v>
      </c>
      <c r="D19" s="269" t="s">
        <v>41</v>
      </c>
      <c r="E19" s="25"/>
      <c r="F19" s="26"/>
      <c r="G19" s="255" t="s">
        <v>39</v>
      </c>
      <c r="H19" s="255" t="s">
        <v>42</v>
      </c>
      <c r="I19" s="25" t="s">
        <v>16</v>
      </c>
      <c r="J19" s="26">
        <v>0.88111111109999996</v>
      </c>
      <c r="K19" s="26"/>
      <c r="L19" s="26">
        <v>0.82944444439999998</v>
      </c>
      <c r="M19" s="26"/>
      <c r="N19" s="26">
        <v>0.85380952379999997</v>
      </c>
      <c r="O19" s="26"/>
      <c r="P19" s="26">
        <v>0.87277777779999999</v>
      </c>
      <c r="Q19" s="27"/>
      <c r="R19" s="250" t="b">
        <v>0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3">
      <c r="A20" s="245"/>
      <c r="B20" s="245"/>
      <c r="C20" s="245"/>
      <c r="D20" s="245"/>
      <c r="E20" s="25"/>
      <c r="F20" s="26"/>
      <c r="G20" s="245"/>
      <c r="H20" s="245"/>
      <c r="I20" s="25" t="s">
        <v>1</v>
      </c>
      <c r="J20" s="26">
        <v>3</v>
      </c>
      <c r="K20" s="26"/>
      <c r="L20" s="26">
        <v>3</v>
      </c>
      <c r="M20" s="26"/>
      <c r="N20" s="26">
        <v>0</v>
      </c>
      <c r="O20" s="26"/>
      <c r="P20" s="26">
        <v>3</v>
      </c>
      <c r="Q20" s="27"/>
      <c r="R20" s="249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3">
      <c r="A21" s="246"/>
      <c r="B21" s="246"/>
      <c r="C21" s="246"/>
      <c r="D21" s="246"/>
      <c r="E21" s="25"/>
      <c r="F21" s="26"/>
      <c r="G21" s="246"/>
      <c r="H21" s="246"/>
      <c r="I21" s="25" t="s">
        <v>2</v>
      </c>
      <c r="J21" s="26">
        <v>18</v>
      </c>
      <c r="K21" s="26"/>
      <c r="L21" s="26">
        <v>18</v>
      </c>
      <c r="M21" s="26"/>
      <c r="N21" s="26">
        <v>21</v>
      </c>
      <c r="O21" s="26"/>
      <c r="P21" s="26">
        <v>18</v>
      </c>
      <c r="Q21" s="27"/>
      <c r="R21" s="249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3">
      <c r="A22" s="251">
        <v>7</v>
      </c>
      <c r="B22" s="252" t="s">
        <v>0</v>
      </c>
      <c r="C22" s="252" t="s">
        <v>0</v>
      </c>
      <c r="D22" s="251" t="s">
        <v>43</v>
      </c>
      <c r="E22" s="20"/>
      <c r="F22" s="21"/>
      <c r="G22" s="268" t="s">
        <v>39</v>
      </c>
      <c r="H22" s="268" t="s">
        <v>44</v>
      </c>
      <c r="I22" s="20" t="s">
        <v>16</v>
      </c>
      <c r="J22" s="21">
        <v>0.91178571429999999</v>
      </c>
      <c r="K22" s="21"/>
      <c r="L22" s="21">
        <v>0.86777777779999998</v>
      </c>
      <c r="M22" s="21"/>
      <c r="N22" s="21">
        <v>0.91749999999999998</v>
      </c>
      <c r="O22" s="21"/>
      <c r="P22" s="21">
        <v>0.87178571429999996</v>
      </c>
      <c r="Q22" s="24"/>
      <c r="R22" s="248" t="b">
        <v>0</v>
      </c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 ht="13">
      <c r="A23" s="245"/>
      <c r="B23" s="245"/>
      <c r="C23" s="245"/>
      <c r="D23" s="245"/>
      <c r="E23" s="20"/>
      <c r="F23" s="21"/>
      <c r="G23" s="245"/>
      <c r="H23" s="245"/>
      <c r="I23" s="20" t="s">
        <v>1</v>
      </c>
      <c r="J23" s="21">
        <v>0</v>
      </c>
      <c r="K23" s="21"/>
      <c r="L23" s="21">
        <v>1</v>
      </c>
      <c r="M23" s="21"/>
      <c r="N23" s="21">
        <v>0</v>
      </c>
      <c r="O23" s="21"/>
      <c r="P23" s="21">
        <v>0</v>
      </c>
      <c r="Q23" s="24"/>
      <c r="R23" s="249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 ht="13">
      <c r="A24" s="246"/>
      <c r="B24" s="246"/>
      <c r="C24" s="246"/>
      <c r="D24" s="246"/>
      <c r="E24" s="20"/>
      <c r="F24" s="21"/>
      <c r="G24" s="246"/>
      <c r="H24" s="246"/>
      <c r="I24" s="20" t="s">
        <v>2</v>
      </c>
      <c r="J24" s="21">
        <v>28</v>
      </c>
      <c r="K24" s="21"/>
      <c r="L24" s="21">
        <v>27</v>
      </c>
      <c r="M24" s="21"/>
      <c r="N24" s="21">
        <v>28</v>
      </c>
      <c r="O24" s="21"/>
      <c r="P24" s="21">
        <v>28</v>
      </c>
      <c r="Q24" s="24"/>
      <c r="R24" s="249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 ht="13">
      <c r="A25" s="269">
        <v>8</v>
      </c>
      <c r="B25" s="271" t="s">
        <v>0</v>
      </c>
      <c r="C25" s="271" t="s">
        <v>0</v>
      </c>
      <c r="D25" s="269" t="s">
        <v>45</v>
      </c>
      <c r="E25" s="25"/>
      <c r="F25" s="26"/>
      <c r="G25" s="255" t="s">
        <v>36</v>
      </c>
      <c r="H25" s="255" t="s">
        <v>44</v>
      </c>
      <c r="I25" s="25" t="s">
        <v>16</v>
      </c>
      <c r="J25" s="26">
        <v>0.93923076920000004</v>
      </c>
      <c r="K25" s="26"/>
      <c r="L25" s="26">
        <v>0.88307692309999997</v>
      </c>
      <c r="M25" s="26"/>
      <c r="N25" s="26">
        <v>0.95230769230000001</v>
      </c>
      <c r="O25" s="26"/>
      <c r="P25" s="26">
        <v>0.92</v>
      </c>
      <c r="Q25" s="27"/>
      <c r="R25" s="250" t="b">
        <v>0</v>
      </c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3">
      <c r="A26" s="245"/>
      <c r="B26" s="245"/>
      <c r="C26" s="245"/>
      <c r="D26" s="245"/>
      <c r="E26" s="25"/>
      <c r="F26" s="26"/>
      <c r="G26" s="245"/>
      <c r="H26" s="245"/>
      <c r="I26" s="25" t="s">
        <v>1</v>
      </c>
      <c r="J26" s="26">
        <v>0</v>
      </c>
      <c r="K26" s="26"/>
      <c r="L26" s="26">
        <v>0</v>
      </c>
      <c r="M26" s="26"/>
      <c r="N26" s="26">
        <v>0</v>
      </c>
      <c r="O26" s="26"/>
      <c r="P26" s="26">
        <v>0</v>
      </c>
      <c r="Q26" s="27"/>
      <c r="R26" s="249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3">
      <c r="A27" s="246"/>
      <c r="B27" s="246"/>
      <c r="C27" s="246"/>
      <c r="D27" s="246"/>
      <c r="E27" s="25"/>
      <c r="F27" s="26"/>
      <c r="G27" s="246"/>
      <c r="H27" s="246"/>
      <c r="I27" s="25" t="s">
        <v>2</v>
      </c>
      <c r="J27" s="26">
        <v>13</v>
      </c>
      <c r="K27" s="26"/>
      <c r="L27" s="26">
        <v>13</v>
      </c>
      <c r="M27" s="26"/>
      <c r="N27" s="26">
        <v>13</v>
      </c>
      <c r="O27" s="26"/>
      <c r="P27" s="26">
        <v>13</v>
      </c>
      <c r="Q27" s="27"/>
      <c r="R27" s="249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3">
      <c r="A28" s="251">
        <v>9</v>
      </c>
      <c r="B28" s="252" t="s">
        <v>0</v>
      </c>
      <c r="C28" s="252" t="s">
        <v>0</v>
      </c>
      <c r="D28" s="251" t="s">
        <v>46</v>
      </c>
      <c r="E28" s="20"/>
      <c r="F28" s="21"/>
      <c r="G28" s="268" t="s">
        <v>39</v>
      </c>
      <c r="H28" s="21"/>
      <c r="I28" s="20" t="s">
        <v>16</v>
      </c>
      <c r="J28" s="22">
        <v>0.94</v>
      </c>
      <c r="K28" s="20"/>
      <c r="L28" s="22">
        <v>0.874</v>
      </c>
      <c r="M28" s="20"/>
      <c r="N28" s="22">
        <v>0.93700000000000006</v>
      </c>
      <c r="O28" s="20"/>
      <c r="P28" s="22">
        <v>0.91900000000000004</v>
      </c>
      <c r="Q28" s="24"/>
      <c r="R28" s="248" t="b">
        <v>0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 ht="13">
      <c r="A29" s="245"/>
      <c r="B29" s="245"/>
      <c r="C29" s="245"/>
      <c r="D29" s="245"/>
      <c r="E29" s="20"/>
      <c r="F29" s="21"/>
      <c r="G29" s="245"/>
      <c r="H29" s="21"/>
      <c r="I29" s="20" t="s">
        <v>1</v>
      </c>
      <c r="J29" s="22">
        <v>0</v>
      </c>
      <c r="K29" s="20"/>
      <c r="L29" s="22">
        <v>0</v>
      </c>
      <c r="M29" s="20"/>
      <c r="N29" s="22">
        <v>0</v>
      </c>
      <c r="O29" s="20"/>
      <c r="P29" s="22">
        <v>0</v>
      </c>
      <c r="Q29" s="24"/>
      <c r="R29" s="249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8" ht="13">
      <c r="A30" s="246"/>
      <c r="B30" s="246"/>
      <c r="C30" s="246"/>
      <c r="D30" s="246"/>
      <c r="E30" s="20"/>
      <c r="F30" s="21"/>
      <c r="G30" s="246"/>
      <c r="H30" s="21"/>
      <c r="I30" s="20" t="s">
        <v>2</v>
      </c>
      <c r="J30" s="22">
        <v>20</v>
      </c>
      <c r="K30" s="20"/>
      <c r="L30" s="22">
        <v>10</v>
      </c>
      <c r="M30" s="20"/>
      <c r="N30" s="22">
        <v>10</v>
      </c>
      <c r="O30" s="20"/>
      <c r="P30" s="22">
        <v>10</v>
      </c>
      <c r="Q30" s="24"/>
      <c r="R30" s="249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3">
      <c r="A31" s="253">
        <v>10</v>
      </c>
      <c r="B31" s="247" t="s">
        <v>0</v>
      </c>
      <c r="C31" s="247" t="s">
        <v>0</v>
      </c>
      <c r="D31" s="254" t="s">
        <v>47</v>
      </c>
      <c r="E31" s="25"/>
      <c r="F31" s="26"/>
      <c r="G31" s="279" t="s">
        <v>36</v>
      </c>
      <c r="H31" s="255" t="s">
        <v>44</v>
      </c>
      <c r="I31" s="26" t="s">
        <v>16</v>
      </c>
      <c r="J31" s="26">
        <v>0.9518181818</v>
      </c>
      <c r="K31" s="26"/>
      <c r="L31" s="26">
        <v>0.9084848485</v>
      </c>
      <c r="M31" s="26"/>
      <c r="N31" s="26">
        <v>0.95558823530000003</v>
      </c>
      <c r="O31" s="26"/>
      <c r="P31" s="26">
        <v>0.92264705879999998</v>
      </c>
      <c r="Q31" s="27"/>
      <c r="R31" s="250" t="b">
        <v>0</v>
      </c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3">
      <c r="A32" s="245"/>
      <c r="B32" s="245"/>
      <c r="C32" s="245"/>
      <c r="D32" s="245"/>
      <c r="E32" s="25"/>
      <c r="F32" s="26"/>
      <c r="G32" s="245"/>
      <c r="H32" s="245"/>
      <c r="I32" s="26" t="s">
        <v>1</v>
      </c>
      <c r="J32" s="26">
        <v>2</v>
      </c>
      <c r="K32" s="26"/>
      <c r="L32" s="26">
        <v>2</v>
      </c>
      <c r="M32" s="26"/>
      <c r="N32" s="26">
        <v>1</v>
      </c>
      <c r="O32" s="26"/>
      <c r="P32" s="26">
        <v>1</v>
      </c>
      <c r="Q32" s="27"/>
      <c r="R32" s="249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3">
      <c r="A33" s="245"/>
      <c r="B33" s="245"/>
      <c r="C33" s="245"/>
      <c r="D33" s="245"/>
      <c r="E33" s="25"/>
      <c r="F33" s="26"/>
      <c r="G33" s="245"/>
      <c r="H33" s="245"/>
      <c r="I33" s="26" t="s">
        <v>2</v>
      </c>
      <c r="J33" s="26">
        <v>33</v>
      </c>
      <c r="K33" s="26"/>
      <c r="L33" s="26">
        <v>33</v>
      </c>
      <c r="M33" s="26"/>
      <c r="N33" s="26">
        <v>34</v>
      </c>
      <c r="O33" s="26"/>
      <c r="P33" s="26">
        <v>34</v>
      </c>
      <c r="Q33" s="27"/>
      <c r="R33" s="249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3">
      <c r="A34" s="246"/>
      <c r="B34" s="246"/>
      <c r="C34" s="246"/>
      <c r="D34" s="246"/>
      <c r="E34" s="25"/>
      <c r="F34" s="26"/>
      <c r="G34" s="246"/>
      <c r="H34" s="246"/>
      <c r="I34" s="29" t="s">
        <v>48</v>
      </c>
      <c r="J34" s="29">
        <v>1</v>
      </c>
      <c r="K34" s="29"/>
      <c r="L34" s="29">
        <v>1</v>
      </c>
      <c r="M34" s="29"/>
      <c r="N34" s="29">
        <v>1</v>
      </c>
      <c r="O34" s="29"/>
      <c r="P34" s="29">
        <v>1</v>
      </c>
      <c r="Q34" s="27"/>
      <c r="R34" s="249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3">
      <c r="A35" s="251">
        <v>11</v>
      </c>
      <c r="B35" s="252" t="s">
        <v>0</v>
      </c>
      <c r="C35" s="252" t="s">
        <v>0</v>
      </c>
      <c r="D35" s="251" t="s">
        <v>49</v>
      </c>
      <c r="E35" s="21"/>
      <c r="F35" s="21"/>
      <c r="G35" s="268" t="s">
        <v>50</v>
      </c>
      <c r="H35" s="268" t="s">
        <v>51</v>
      </c>
      <c r="I35" s="20" t="s">
        <v>16</v>
      </c>
      <c r="J35" s="21">
        <v>0.83515151519999997</v>
      </c>
      <c r="K35" s="21"/>
      <c r="L35" s="21">
        <v>0.82391304350000005</v>
      </c>
      <c r="M35" s="21"/>
      <c r="N35" s="21">
        <v>0.91873417719999995</v>
      </c>
      <c r="O35" s="21"/>
      <c r="P35" s="21">
        <v>0.80802816899999996</v>
      </c>
      <c r="Q35" s="24"/>
      <c r="R35" s="248" t="b">
        <v>0</v>
      </c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 ht="13">
      <c r="A36" s="245"/>
      <c r="B36" s="245"/>
      <c r="C36" s="245"/>
      <c r="D36" s="245"/>
      <c r="E36" s="21"/>
      <c r="F36" s="21"/>
      <c r="G36" s="245"/>
      <c r="H36" s="246"/>
      <c r="I36" s="20" t="s">
        <v>1</v>
      </c>
      <c r="J36" s="21">
        <v>14</v>
      </c>
      <c r="K36" s="21"/>
      <c r="L36" s="21">
        <v>10</v>
      </c>
      <c r="M36" s="21"/>
      <c r="N36" s="21">
        <v>1</v>
      </c>
      <c r="O36" s="21"/>
      <c r="P36" s="21">
        <v>8</v>
      </c>
      <c r="Q36" s="24"/>
      <c r="R36" s="249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1:28" ht="13">
      <c r="A37" s="246"/>
      <c r="B37" s="246"/>
      <c r="C37" s="246"/>
      <c r="D37" s="246"/>
      <c r="E37" s="21"/>
      <c r="F37" s="21"/>
      <c r="G37" s="246"/>
      <c r="H37" s="21" t="s">
        <v>52</v>
      </c>
      <c r="I37" s="20" t="s">
        <v>2</v>
      </c>
      <c r="J37" s="21">
        <v>69</v>
      </c>
      <c r="K37" s="21"/>
      <c r="L37" s="21">
        <v>73</v>
      </c>
      <c r="M37" s="21"/>
      <c r="N37" s="21">
        <v>82</v>
      </c>
      <c r="O37" s="21"/>
      <c r="P37" s="21">
        <v>75</v>
      </c>
      <c r="Q37" s="24"/>
      <c r="R37" s="249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8" ht="13">
      <c r="A38" s="253">
        <v>12</v>
      </c>
      <c r="B38" s="273" t="s">
        <v>0</v>
      </c>
      <c r="C38" s="273" t="s">
        <v>0</v>
      </c>
      <c r="D38" s="254" t="s">
        <v>53</v>
      </c>
      <c r="E38" s="26"/>
      <c r="F38" s="26"/>
      <c r="G38" s="255" t="s">
        <v>50</v>
      </c>
      <c r="H38" s="255" t="s">
        <v>54</v>
      </c>
      <c r="I38" s="25" t="s">
        <v>16</v>
      </c>
      <c r="J38" s="26">
        <v>0.91378378380000003</v>
      </c>
      <c r="K38" s="26"/>
      <c r="L38" s="26">
        <v>0.79277777780000003</v>
      </c>
      <c r="M38" s="26"/>
      <c r="N38" s="26">
        <v>0.89921052629999998</v>
      </c>
      <c r="O38" s="26"/>
      <c r="P38" s="26">
        <v>0.83789473680000004</v>
      </c>
      <c r="Q38" s="27"/>
      <c r="R38" s="250" t="b">
        <v>0</v>
      </c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3">
      <c r="A39" s="245"/>
      <c r="B39" s="245"/>
      <c r="C39" s="245"/>
      <c r="D39" s="245"/>
      <c r="E39" s="26"/>
      <c r="F39" s="26"/>
      <c r="G39" s="245"/>
      <c r="H39" s="245"/>
      <c r="I39" s="25" t="s">
        <v>1</v>
      </c>
      <c r="J39" s="26">
        <v>4</v>
      </c>
      <c r="K39" s="26"/>
      <c r="L39" s="26">
        <v>5</v>
      </c>
      <c r="M39" s="26"/>
      <c r="N39" s="26">
        <v>3</v>
      </c>
      <c r="O39" s="26"/>
      <c r="P39" s="26">
        <v>4</v>
      </c>
      <c r="Q39" s="27"/>
      <c r="R39" s="249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3">
      <c r="A40" s="246"/>
      <c r="B40" s="246"/>
      <c r="C40" s="246"/>
      <c r="D40" s="246"/>
      <c r="E40" s="26"/>
      <c r="F40" s="26"/>
      <c r="G40" s="246"/>
      <c r="H40" s="246"/>
      <c r="I40" s="25" t="s">
        <v>2</v>
      </c>
      <c r="J40" s="26">
        <v>37</v>
      </c>
      <c r="K40" s="26"/>
      <c r="L40" s="26">
        <v>36</v>
      </c>
      <c r="M40" s="26"/>
      <c r="N40" s="26">
        <v>38</v>
      </c>
      <c r="O40" s="26"/>
      <c r="P40" s="26">
        <v>37</v>
      </c>
      <c r="Q40" s="27"/>
      <c r="R40" s="249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3">
      <c r="A41" s="265">
        <v>13</v>
      </c>
      <c r="B41" s="272" t="s">
        <v>0</v>
      </c>
      <c r="C41" s="272" t="s">
        <v>0</v>
      </c>
      <c r="D41" s="267" t="s">
        <v>55</v>
      </c>
      <c r="E41" s="21"/>
      <c r="F41" s="21"/>
      <c r="G41" s="268" t="s">
        <v>50</v>
      </c>
      <c r="H41" s="268" t="s">
        <v>56</v>
      </c>
      <c r="I41" s="20" t="s">
        <v>16</v>
      </c>
      <c r="J41" s="21">
        <v>0.88272727269999995</v>
      </c>
      <c r="K41" s="21"/>
      <c r="L41" s="21">
        <v>0.78086956519999995</v>
      </c>
      <c r="M41" s="21"/>
      <c r="N41" s="21">
        <v>0.8592156863</v>
      </c>
      <c r="O41" s="21"/>
      <c r="P41" s="21">
        <v>0.82499999999999996</v>
      </c>
      <c r="Q41" s="24"/>
      <c r="R41" s="248" t="b">
        <v>1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 ht="13">
      <c r="A42" s="245"/>
      <c r="B42" s="245"/>
      <c r="C42" s="245"/>
      <c r="D42" s="245"/>
      <c r="E42" s="21"/>
      <c r="F42" s="21"/>
      <c r="G42" s="245"/>
      <c r="H42" s="245"/>
      <c r="I42" s="20" t="s">
        <v>1</v>
      </c>
      <c r="J42" s="21">
        <v>11</v>
      </c>
      <c r="K42" s="21"/>
      <c r="L42" s="21">
        <v>9</v>
      </c>
      <c r="M42" s="21"/>
      <c r="N42" s="21">
        <v>4</v>
      </c>
      <c r="O42" s="21"/>
      <c r="P42" s="21">
        <v>9</v>
      </c>
      <c r="Q42" s="24"/>
      <c r="R42" s="249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 ht="25.5" customHeight="1">
      <c r="A43" s="246"/>
      <c r="B43" s="246"/>
      <c r="C43" s="246"/>
      <c r="D43" s="246"/>
      <c r="E43" s="21"/>
      <c r="F43" s="21"/>
      <c r="G43" s="246"/>
      <c r="H43" s="246"/>
      <c r="I43" s="20" t="s">
        <v>2</v>
      </c>
      <c r="J43" s="21">
        <v>44</v>
      </c>
      <c r="K43" s="21"/>
      <c r="L43" s="21">
        <v>46</v>
      </c>
      <c r="M43" s="21"/>
      <c r="N43" s="21">
        <v>513</v>
      </c>
      <c r="O43" s="21"/>
      <c r="P43" s="21">
        <v>46</v>
      </c>
      <c r="Q43" s="24"/>
      <c r="R43" s="249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1:28" ht="13">
      <c r="A44" s="253">
        <v>14</v>
      </c>
      <c r="B44" s="273" t="s">
        <v>0</v>
      </c>
      <c r="C44" s="273" t="s">
        <v>0</v>
      </c>
      <c r="D44" s="254" t="s">
        <v>57</v>
      </c>
      <c r="E44" s="26"/>
      <c r="F44" s="26"/>
      <c r="G44" s="255" t="s">
        <v>58</v>
      </c>
      <c r="H44" s="255" t="s">
        <v>59</v>
      </c>
      <c r="I44" s="25" t="s">
        <v>16</v>
      </c>
      <c r="J44" s="26">
        <v>0.88714285709999996</v>
      </c>
      <c r="K44" s="26"/>
      <c r="L44" s="26">
        <v>0.85124999999999995</v>
      </c>
      <c r="M44" s="26"/>
      <c r="N44" s="26">
        <v>0.88</v>
      </c>
      <c r="O44" s="26"/>
      <c r="P44" s="26">
        <v>0.84599999999999997</v>
      </c>
      <c r="Q44" s="27"/>
      <c r="R44" s="250" t="b">
        <v>1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3">
      <c r="A45" s="245"/>
      <c r="B45" s="245"/>
      <c r="C45" s="245"/>
      <c r="D45" s="245"/>
      <c r="E45" s="26"/>
      <c r="F45" s="26"/>
      <c r="G45" s="245"/>
      <c r="H45" s="245"/>
      <c r="I45" s="25" t="s">
        <v>1</v>
      </c>
      <c r="J45" s="26">
        <v>2</v>
      </c>
      <c r="K45" s="26"/>
      <c r="L45" s="26">
        <v>1</v>
      </c>
      <c r="M45" s="26"/>
      <c r="N45" s="26">
        <v>0</v>
      </c>
      <c r="O45" s="26"/>
      <c r="P45" s="26">
        <v>4</v>
      </c>
      <c r="Q45" s="27"/>
      <c r="R45" s="249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13">
      <c r="A46" s="246"/>
      <c r="B46" s="246"/>
      <c r="C46" s="246"/>
      <c r="D46" s="246"/>
      <c r="E46" s="26"/>
      <c r="F46" s="26"/>
      <c r="G46" s="246"/>
      <c r="H46" s="246"/>
      <c r="I46" s="25" t="s">
        <v>2</v>
      </c>
      <c r="J46" s="26">
        <v>7</v>
      </c>
      <c r="K46" s="26"/>
      <c r="L46" s="26">
        <v>8</v>
      </c>
      <c r="M46" s="26"/>
      <c r="N46" s="26">
        <v>9</v>
      </c>
      <c r="O46" s="26"/>
      <c r="P46" s="26">
        <v>5</v>
      </c>
      <c r="Q46" s="27"/>
      <c r="R46" s="249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13">
      <c r="A47" s="265">
        <v>15</v>
      </c>
      <c r="B47" s="272" t="s">
        <v>0</v>
      </c>
      <c r="C47" s="272" t="s">
        <v>0</v>
      </c>
      <c r="D47" s="267" t="s">
        <v>60</v>
      </c>
      <c r="E47" s="21"/>
      <c r="F47" s="21"/>
      <c r="G47" s="268" t="s">
        <v>61</v>
      </c>
      <c r="H47" s="268" t="s">
        <v>62</v>
      </c>
      <c r="I47" s="21" t="s">
        <v>16</v>
      </c>
      <c r="J47" s="21">
        <v>0.79846153850000001</v>
      </c>
      <c r="K47" s="21"/>
      <c r="L47" s="21">
        <v>0.75272727269999995</v>
      </c>
      <c r="M47" s="21"/>
      <c r="N47" s="21">
        <v>0.92153846149999996</v>
      </c>
      <c r="O47" s="21"/>
      <c r="P47" s="21">
        <v>0.77769230769999997</v>
      </c>
      <c r="Q47" s="24"/>
      <c r="R47" s="248" t="b">
        <v>0</v>
      </c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spans="1:28" ht="13">
      <c r="A48" s="245"/>
      <c r="B48" s="245"/>
      <c r="C48" s="245"/>
      <c r="D48" s="245"/>
      <c r="E48" s="21"/>
      <c r="F48" s="21"/>
      <c r="G48" s="245"/>
      <c r="H48" s="245"/>
      <c r="I48" s="21" t="s">
        <v>1</v>
      </c>
      <c r="J48" s="21">
        <v>0</v>
      </c>
      <c r="K48" s="21"/>
      <c r="L48" s="21">
        <v>1</v>
      </c>
      <c r="M48" s="21"/>
      <c r="N48" s="21">
        <v>1</v>
      </c>
      <c r="O48" s="21"/>
      <c r="P48" s="21">
        <v>1</v>
      </c>
      <c r="Q48" s="24"/>
      <c r="R48" s="249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spans="1:28" ht="13">
      <c r="A49" s="245"/>
      <c r="B49" s="245"/>
      <c r="C49" s="245"/>
      <c r="D49" s="245"/>
      <c r="E49" s="21"/>
      <c r="F49" s="21"/>
      <c r="G49" s="245"/>
      <c r="H49" s="245"/>
      <c r="I49" s="21" t="s">
        <v>2</v>
      </c>
      <c r="J49" s="21">
        <v>13</v>
      </c>
      <c r="K49" s="21"/>
      <c r="L49" s="21">
        <v>12</v>
      </c>
      <c r="M49" s="21"/>
      <c r="N49" s="21">
        <v>13</v>
      </c>
      <c r="O49" s="21"/>
      <c r="P49" s="21">
        <v>13</v>
      </c>
      <c r="Q49" s="24"/>
      <c r="R49" s="249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spans="1:28" ht="13">
      <c r="A50" s="246"/>
      <c r="B50" s="246"/>
      <c r="C50" s="246"/>
      <c r="D50" s="246"/>
      <c r="E50" s="21"/>
      <c r="F50" s="21"/>
      <c r="G50" s="246"/>
      <c r="H50" s="246"/>
      <c r="I50" s="29" t="s">
        <v>48</v>
      </c>
      <c r="J50" s="29">
        <v>4</v>
      </c>
      <c r="K50" s="29"/>
      <c r="L50" s="29">
        <v>4</v>
      </c>
      <c r="M50" s="29"/>
      <c r="N50" s="29">
        <v>4</v>
      </c>
      <c r="O50" s="29"/>
      <c r="P50" s="29">
        <v>4</v>
      </c>
      <c r="Q50" s="24"/>
      <c r="R50" s="249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spans="1:28" ht="13">
      <c r="A51" s="255">
        <v>16</v>
      </c>
      <c r="B51" s="247" t="s">
        <v>0</v>
      </c>
      <c r="C51" s="273" t="s">
        <v>0</v>
      </c>
      <c r="D51" s="273" t="s">
        <v>63</v>
      </c>
      <c r="E51" s="25"/>
      <c r="F51" s="26"/>
      <c r="G51" s="255" t="s">
        <v>61</v>
      </c>
      <c r="H51" s="255" t="s">
        <v>64</v>
      </c>
      <c r="I51" s="25" t="s">
        <v>16</v>
      </c>
      <c r="J51" s="26">
        <v>0.59666666670000001</v>
      </c>
      <c r="K51" s="26"/>
      <c r="L51" s="26">
        <v>0.78400000000000003</v>
      </c>
      <c r="M51" s="26"/>
      <c r="N51" s="26">
        <v>0.73124999999999996</v>
      </c>
      <c r="O51" s="26"/>
      <c r="P51" s="26">
        <v>0.52</v>
      </c>
      <c r="Q51" s="27"/>
      <c r="R51" s="250" t="b">
        <v>0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ht="13">
      <c r="A52" s="245"/>
      <c r="B52" s="245"/>
      <c r="C52" s="245"/>
      <c r="D52" s="245"/>
      <c r="E52" s="26"/>
      <c r="F52" s="26"/>
      <c r="G52" s="245"/>
      <c r="H52" s="245"/>
      <c r="I52" s="25" t="s">
        <v>1</v>
      </c>
      <c r="J52" s="26">
        <v>6</v>
      </c>
      <c r="K52" s="26"/>
      <c r="L52" s="26">
        <v>3</v>
      </c>
      <c r="M52" s="26"/>
      <c r="N52" s="26">
        <v>0</v>
      </c>
      <c r="O52" s="26"/>
      <c r="P52" s="26">
        <v>6</v>
      </c>
      <c r="Q52" s="27"/>
      <c r="R52" s="249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ht="19.5" customHeight="1">
      <c r="A53" s="246"/>
      <c r="B53" s="246"/>
      <c r="C53" s="246"/>
      <c r="D53" s="246"/>
      <c r="E53" s="26"/>
      <c r="F53" s="26"/>
      <c r="G53" s="246"/>
      <c r="H53" s="246"/>
      <c r="I53" s="25" t="s">
        <v>2</v>
      </c>
      <c r="J53" s="26">
        <v>3</v>
      </c>
      <c r="K53" s="26"/>
      <c r="L53" s="26">
        <v>5</v>
      </c>
      <c r="M53" s="26"/>
      <c r="N53" s="26">
        <v>8</v>
      </c>
      <c r="O53" s="26"/>
      <c r="P53" s="26">
        <v>2</v>
      </c>
      <c r="Q53" s="27"/>
      <c r="R53" s="249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ht="13">
      <c r="A54" s="265">
        <v>17</v>
      </c>
      <c r="B54" s="266" t="s">
        <v>0</v>
      </c>
      <c r="C54" s="266" t="s">
        <v>0</v>
      </c>
      <c r="D54" s="267" t="s">
        <v>65</v>
      </c>
      <c r="E54" s="21"/>
      <c r="F54" s="21"/>
      <c r="G54" s="21"/>
      <c r="H54" s="268" t="s">
        <v>66</v>
      </c>
      <c r="I54" s="20" t="s">
        <v>16</v>
      </c>
      <c r="J54" s="22">
        <v>0.87</v>
      </c>
      <c r="K54" s="20"/>
      <c r="L54" s="30">
        <v>0.74750000000000005</v>
      </c>
      <c r="M54" s="20"/>
      <c r="N54" s="30">
        <v>0.61</v>
      </c>
      <c r="O54" s="20"/>
      <c r="P54" s="30">
        <v>0.754</v>
      </c>
      <c r="Q54" s="24"/>
      <c r="R54" s="248" t="b">
        <v>0</v>
      </c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spans="1:28" ht="13">
      <c r="A55" s="245"/>
      <c r="B55" s="245"/>
      <c r="C55" s="245"/>
      <c r="D55" s="245"/>
      <c r="E55" s="21"/>
      <c r="F55" s="21"/>
      <c r="G55" s="21"/>
      <c r="H55" s="245"/>
      <c r="I55" s="20" t="s">
        <v>1</v>
      </c>
      <c r="J55" s="22">
        <v>0</v>
      </c>
      <c r="K55" s="20"/>
      <c r="L55" s="22">
        <v>1</v>
      </c>
      <c r="M55" s="20"/>
      <c r="N55" s="22">
        <v>4</v>
      </c>
      <c r="O55" s="20"/>
      <c r="P55" s="22">
        <v>0</v>
      </c>
      <c r="Q55" s="24"/>
      <c r="R55" s="249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spans="1:28" ht="13">
      <c r="A56" s="246"/>
      <c r="B56" s="246"/>
      <c r="C56" s="246"/>
      <c r="D56" s="246"/>
      <c r="E56" s="21"/>
      <c r="F56" s="21"/>
      <c r="G56" s="21"/>
      <c r="H56" s="246"/>
      <c r="I56" s="20" t="s">
        <v>2</v>
      </c>
      <c r="J56" s="22">
        <v>5</v>
      </c>
      <c r="K56" s="20"/>
      <c r="L56" s="22">
        <v>4</v>
      </c>
      <c r="M56" s="20"/>
      <c r="N56" s="22">
        <v>3</v>
      </c>
      <c r="O56" s="31"/>
      <c r="P56" s="22">
        <v>5</v>
      </c>
      <c r="Q56" s="24"/>
      <c r="R56" s="249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spans="1:28" ht="24">
      <c r="A57" s="261" t="s">
        <v>67</v>
      </c>
      <c r="B57" s="262"/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3"/>
      <c r="Q57" s="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 ht="13">
      <c r="A58" s="265">
        <v>1</v>
      </c>
      <c r="B58" s="272" t="s">
        <v>0</v>
      </c>
      <c r="C58" s="272" t="s">
        <v>0</v>
      </c>
      <c r="D58" s="267" t="s">
        <v>3</v>
      </c>
      <c r="E58" s="21"/>
      <c r="F58" s="21"/>
      <c r="G58" s="268" t="s">
        <v>68</v>
      </c>
      <c r="H58" s="278" t="s">
        <v>69</v>
      </c>
      <c r="I58" s="20" t="s">
        <v>16</v>
      </c>
      <c r="J58" s="21">
        <v>0.92625000000000002</v>
      </c>
      <c r="K58" s="21"/>
      <c r="L58" s="21">
        <v>0.84</v>
      </c>
      <c r="M58" s="21"/>
      <c r="N58" s="21">
        <v>0.94555555560000004</v>
      </c>
      <c r="O58" s="21"/>
      <c r="P58" s="21">
        <v>0.89111111109999996</v>
      </c>
      <c r="Q58" s="24"/>
      <c r="R58" s="248" t="b">
        <v>1</v>
      </c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spans="1:28" ht="13">
      <c r="A59" s="245"/>
      <c r="B59" s="245"/>
      <c r="C59" s="245"/>
      <c r="D59" s="245"/>
      <c r="E59" s="21"/>
      <c r="F59" s="21"/>
      <c r="G59" s="245"/>
      <c r="H59" s="275"/>
      <c r="I59" s="20" t="s">
        <v>1</v>
      </c>
      <c r="J59" s="21">
        <v>2</v>
      </c>
      <c r="K59" s="21"/>
      <c r="L59" s="21">
        <v>1</v>
      </c>
      <c r="M59" s="21"/>
      <c r="N59" s="21">
        <v>1</v>
      </c>
      <c r="O59" s="21"/>
      <c r="P59" s="21">
        <v>1</v>
      </c>
      <c r="Q59" s="24"/>
      <c r="R59" s="249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3">
      <c r="A60" s="246"/>
      <c r="B60" s="246"/>
      <c r="C60" s="246"/>
      <c r="D60" s="246"/>
      <c r="E60" s="21"/>
      <c r="F60" s="21"/>
      <c r="G60" s="246"/>
      <c r="H60" s="263"/>
      <c r="I60" s="20" t="s">
        <v>2</v>
      </c>
      <c r="J60" s="21">
        <v>8</v>
      </c>
      <c r="K60" s="21"/>
      <c r="L60" s="21">
        <v>9</v>
      </c>
      <c r="M60" s="21"/>
      <c r="N60" s="21">
        <v>9</v>
      </c>
      <c r="O60" s="21"/>
      <c r="P60" s="21">
        <v>9</v>
      </c>
      <c r="Q60" s="24"/>
      <c r="R60" s="249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3">
      <c r="A61" s="253">
        <v>2</v>
      </c>
      <c r="B61" s="273" t="s">
        <v>0</v>
      </c>
      <c r="C61" s="273" t="s">
        <v>0</v>
      </c>
      <c r="D61" s="254" t="s">
        <v>70</v>
      </c>
      <c r="E61" s="26"/>
      <c r="F61" s="26"/>
      <c r="G61" s="255" t="s">
        <v>58</v>
      </c>
      <c r="H61" s="255" t="s">
        <v>71</v>
      </c>
      <c r="I61" s="25" t="s">
        <v>16</v>
      </c>
      <c r="J61" s="26">
        <v>0.79714285709999999</v>
      </c>
      <c r="K61" s="26"/>
      <c r="L61" s="26">
        <v>0.72</v>
      </c>
      <c r="M61" s="26"/>
      <c r="N61" s="26">
        <v>0.81923076920000004</v>
      </c>
      <c r="O61" s="26"/>
      <c r="P61" s="26">
        <v>0.39</v>
      </c>
      <c r="Q61" s="27"/>
      <c r="R61" s="250" t="b">
        <v>0</v>
      </c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ht="13">
      <c r="A62" s="245"/>
      <c r="B62" s="245"/>
      <c r="C62" s="245"/>
      <c r="D62" s="245"/>
      <c r="E62" s="26"/>
      <c r="F62" s="26"/>
      <c r="G62" s="245"/>
      <c r="H62" s="245"/>
      <c r="I62" s="25" t="s">
        <v>1</v>
      </c>
      <c r="J62" s="26">
        <v>15</v>
      </c>
      <c r="K62" s="26"/>
      <c r="L62" s="26">
        <v>18</v>
      </c>
      <c r="M62" s="26"/>
      <c r="N62" s="26">
        <v>10</v>
      </c>
      <c r="O62" s="26"/>
      <c r="P62" s="26">
        <v>22</v>
      </c>
      <c r="Q62" s="27"/>
      <c r="R62" s="249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ht="13">
      <c r="A63" s="246"/>
      <c r="B63" s="246"/>
      <c r="C63" s="246"/>
      <c r="D63" s="246"/>
      <c r="E63" s="26"/>
      <c r="F63" s="26"/>
      <c r="G63" s="246"/>
      <c r="H63" s="246"/>
      <c r="I63" s="25" t="s">
        <v>2</v>
      </c>
      <c r="J63" s="26">
        <v>7</v>
      </c>
      <c r="K63" s="26"/>
      <c r="L63" s="26">
        <v>4</v>
      </c>
      <c r="M63" s="26"/>
      <c r="N63" s="26">
        <v>12</v>
      </c>
      <c r="O63" s="26"/>
      <c r="P63" s="26">
        <v>1</v>
      </c>
      <c r="Q63" s="27"/>
      <c r="R63" s="249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ht="13">
      <c r="A64" s="265">
        <v>3</v>
      </c>
      <c r="B64" s="272" t="s">
        <v>0</v>
      </c>
      <c r="C64" s="272" t="s">
        <v>0</v>
      </c>
      <c r="D64" s="267" t="s">
        <v>72</v>
      </c>
      <c r="E64" s="21"/>
      <c r="F64" s="21"/>
      <c r="G64" s="268" t="s">
        <v>58</v>
      </c>
      <c r="H64" s="268" t="s">
        <v>71</v>
      </c>
      <c r="I64" s="20" t="s">
        <v>16</v>
      </c>
      <c r="J64" s="21">
        <v>0.75</v>
      </c>
      <c r="K64" s="21"/>
      <c r="L64" s="21">
        <v>0.73124999999999996</v>
      </c>
      <c r="M64" s="21"/>
      <c r="N64" s="21">
        <v>0.8</v>
      </c>
      <c r="O64" s="21"/>
      <c r="P64" s="21">
        <v>0.70833333330000003</v>
      </c>
      <c r="Q64" s="24"/>
      <c r="R64" s="248" t="b">
        <v>0</v>
      </c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3">
      <c r="A65" s="245"/>
      <c r="B65" s="245"/>
      <c r="C65" s="245"/>
      <c r="D65" s="245"/>
      <c r="E65" s="21"/>
      <c r="F65" s="21"/>
      <c r="G65" s="245"/>
      <c r="H65" s="245"/>
      <c r="I65" s="20" t="s">
        <v>1</v>
      </c>
      <c r="J65" s="21">
        <v>8</v>
      </c>
      <c r="K65" s="21"/>
      <c r="L65" s="21">
        <v>2</v>
      </c>
      <c r="M65" s="21"/>
      <c r="N65" s="21">
        <v>4</v>
      </c>
      <c r="O65" s="21"/>
      <c r="P65" s="21">
        <v>4</v>
      </c>
      <c r="Q65" s="24"/>
      <c r="R65" s="249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3">
      <c r="A66" s="246"/>
      <c r="B66" s="246"/>
      <c r="C66" s="246"/>
      <c r="D66" s="246"/>
      <c r="E66" s="21"/>
      <c r="F66" s="21"/>
      <c r="G66" s="246"/>
      <c r="H66" s="246"/>
      <c r="I66" s="20" t="s">
        <v>2</v>
      </c>
      <c r="J66" s="21">
        <v>2</v>
      </c>
      <c r="K66" s="21"/>
      <c r="L66" s="21">
        <v>8</v>
      </c>
      <c r="M66" s="21"/>
      <c r="N66" s="21">
        <v>6</v>
      </c>
      <c r="O66" s="21"/>
      <c r="P66" s="21">
        <v>6</v>
      </c>
      <c r="Q66" s="24"/>
      <c r="R66" s="249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3">
      <c r="A67" s="253">
        <v>4</v>
      </c>
      <c r="B67" s="273" t="s">
        <v>0</v>
      </c>
      <c r="C67" s="273" t="s">
        <v>0</v>
      </c>
      <c r="D67" s="254" t="s">
        <v>20</v>
      </c>
      <c r="E67" s="26"/>
      <c r="F67" s="26"/>
      <c r="G67" s="255" t="s">
        <v>58</v>
      </c>
      <c r="H67" s="255" t="s">
        <v>71</v>
      </c>
      <c r="I67" s="25" t="s">
        <v>16</v>
      </c>
      <c r="J67" s="26">
        <v>0.76361111110000002</v>
      </c>
      <c r="K67" s="26"/>
      <c r="L67" s="26">
        <v>0.69790697670000001</v>
      </c>
      <c r="M67" s="26"/>
      <c r="N67" s="26">
        <v>0.83964285709999997</v>
      </c>
      <c r="O67" s="26"/>
      <c r="P67" s="26">
        <v>0.74982142860000001</v>
      </c>
      <c r="Q67" s="27"/>
      <c r="R67" s="250" t="b">
        <v>1</v>
      </c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ht="13">
      <c r="A68" s="245"/>
      <c r="B68" s="245"/>
      <c r="C68" s="245"/>
      <c r="D68" s="245"/>
      <c r="E68" s="26"/>
      <c r="F68" s="26"/>
      <c r="G68" s="245"/>
      <c r="H68" s="245"/>
      <c r="I68" s="25" t="s">
        <v>1</v>
      </c>
      <c r="J68" s="26">
        <v>29</v>
      </c>
      <c r="K68" s="26"/>
      <c r="L68" s="26">
        <v>23</v>
      </c>
      <c r="M68" s="26"/>
      <c r="N68" s="26">
        <v>8</v>
      </c>
      <c r="O68" s="26"/>
      <c r="P68" s="26">
        <v>8</v>
      </c>
      <c r="Q68" s="27"/>
      <c r="R68" s="249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ht="13">
      <c r="A69" s="246"/>
      <c r="B69" s="246"/>
      <c r="C69" s="246"/>
      <c r="D69" s="246"/>
      <c r="E69" s="26"/>
      <c r="F69" s="26"/>
      <c r="G69" s="246"/>
      <c r="H69" s="246"/>
      <c r="I69" s="25" t="s">
        <v>2</v>
      </c>
      <c r="J69" s="26">
        <v>36</v>
      </c>
      <c r="K69" s="26"/>
      <c r="L69" s="26">
        <v>43</v>
      </c>
      <c r="M69" s="26"/>
      <c r="N69" s="26">
        <v>56</v>
      </c>
      <c r="O69" s="26"/>
      <c r="P69" s="26">
        <v>56</v>
      </c>
      <c r="Q69" s="27"/>
      <c r="R69" s="249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ht="13">
      <c r="A70" s="265">
        <v>5</v>
      </c>
      <c r="B70" s="272" t="s">
        <v>0</v>
      </c>
      <c r="C70" s="272" t="s">
        <v>0</v>
      </c>
      <c r="D70" s="267" t="s">
        <v>73</v>
      </c>
      <c r="E70" s="21"/>
      <c r="F70" s="21"/>
      <c r="G70" s="268" t="s">
        <v>58</v>
      </c>
      <c r="H70" s="268" t="s">
        <v>71</v>
      </c>
      <c r="I70" s="20" t="s">
        <v>16</v>
      </c>
      <c r="J70" s="21">
        <v>0.81499999999999995</v>
      </c>
      <c r="K70" s="21"/>
      <c r="L70" s="21">
        <v>0</v>
      </c>
      <c r="M70" s="21"/>
      <c r="N70" s="21">
        <v>0.86363636359999996</v>
      </c>
      <c r="O70" s="21"/>
      <c r="P70" s="21">
        <v>0.38</v>
      </c>
      <c r="Q70" s="24"/>
      <c r="R70" s="248" t="b">
        <v>0</v>
      </c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3">
      <c r="A71" s="245"/>
      <c r="B71" s="245"/>
      <c r="C71" s="245"/>
      <c r="D71" s="245"/>
      <c r="E71" s="21"/>
      <c r="F71" s="21"/>
      <c r="G71" s="245"/>
      <c r="H71" s="245"/>
      <c r="I71" s="20" t="s">
        <v>1</v>
      </c>
      <c r="J71" s="21">
        <v>24</v>
      </c>
      <c r="K71" s="21"/>
      <c r="L71" s="21">
        <v>26</v>
      </c>
      <c r="M71" s="21"/>
      <c r="N71" s="21">
        <v>4</v>
      </c>
      <c r="O71" s="21"/>
      <c r="P71" s="21">
        <v>24</v>
      </c>
      <c r="Q71" s="24"/>
      <c r="R71" s="249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3">
      <c r="A72" s="246"/>
      <c r="B72" s="246"/>
      <c r="C72" s="246"/>
      <c r="D72" s="246"/>
      <c r="E72" s="21"/>
      <c r="F72" s="21"/>
      <c r="G72" s="246"/>
      <c r="H72" s="246"/>
      <c r="I72" s="20" t="s">
        <v>2</v>
      </c>
      <c r="J72" s="21">
        <v>2</v>
      </c>
      <c r="K72" s="21"/>
      <c r="L72" s="21">
        <v>0</v>
      </c>
      <c r="M72" s="21"/>
      <c r="N72" s="21">
        <v>22</v>
      </c>
      <c r="O72" s="21"/>
      <c r="P72" s="21">
        <v>2</v>
      </c>
      <c r="Q72" s="24"/>
      <c r="R72" s="249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3">
      <c r="A73" s="253">
        <v>6</v>
      </c>
      <c r="B73" s="273" t="s">
        <v>0</v>
      </c>
      <c r="C73" s="273" t="s">
        <v>0</v>
      </c>
      <c r="D73" s="254" t="s">
        <v>74</v>
      </c>
      <c r="E73" s="26"/>
      <c r="F73" s="26"/>
      <c r="G73" s="255" t="s">
        <v>75</v>
      </c>
      <c r="H73" s="255" t="s">
        <v>44</v>
      </c>
      <c r="I73" s="26" t="s">
        <v>16</v>
      </c>
      <c r="J73" s="26">
        <v>0</v>
      </c>
      <c r="K73" s="26"/>
      <c r="L73" s="26">
        <v>0.35</v>
      </c>
      <c r="M73" s="26"/>
      <c r="N73" s="26"/>
      <c r="O73" s="26"/>
      <c r="P73" s="26"/>
      <c r="Q73" s="27"/>
      <c r="R73" s="250" t="b">
        <v>0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ht="13">
      <c r="A74" s="245"/>
      <c r="B74" s="245"/>
      <c r="C74" s="245"/>
      <c r="D74" s="245"/>
      <c r="E74" s="26"/>
      <c r="F74" s="26"/>
      <c r="G74" s="245"/>
      <c r="H74" s="245"/>
      <c r="I74" s="26" t="s">
        <v>1</v>
      </c>
      <c r="J74" s="26">
        <v>102</v>
      </c>
      <c r="K74" s="26"/>
      <c r="L74" s="26">
        <v>101</v>
      </c>
      <c r="M74" s="26"/>
      <c r="N74" s="26">
        <v>102</v>
      </c>
      <c r="O74" s="26"/>
      <c r="P74" s="26">
        <v>102</v>
      </c>
      <c r="Q74" s="27"/>
      <c r="R74" s="249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ht="13">
      <c r="A75" s="246"/>
      <c r="B75" s="246"/>
      <c r="C75" s="246"/>
      <c r="D75" s="246"/>
      <c r="E75" s="26"/>
      <c r="F75" s="26"/>
      <c r="G75" s="246"/>
      <c r="H75" s="246"/>
      <c r="I75" s="26" t="s">
        <v>2</v>
      </c>
      <c r="J75" s="26">
        <v>0</v>
      </c>
      <c r="K75" s="26"/>
      <c r="L75" s="26">
        <v>1</v>
      </c>
      <c r="M75" s="26"/>
      <c r="N75" s="26">
        <v>0</v>
      </c>
      <c r="O75" s="26"/>
      <c r="P75" s="26">
        <v>0</v>
      </c>
      <c r="Q75" s="27"/>
      <c r="R75" s="249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ht="13">
      <c r="A76" s="265">
        <v>7</v>
      </c>
      <c r="B76" s="272" t="s">
        <v>0</v>
      </c>
      <c r="C76" s="272" t="s">
        <v>0</v>
      </c>
      <c r="D76" s="267" t="s">
        <v>76</v>
      </c>
      <c r="E76" s="21"/>
      <c r="F76" s="21"/>
      <c r="G76" s="268" t="s">
        <v>77</v>
      </c>
      <c r="H76" s="268" t="s">
        <v>44</v>
      </c>
      <c r="I76" s="21" t="s">
        <v>16</v>
      </c>
      <c r="J76" s="21">
        <v>0.82333333330000003</v>
      </c>
      <c r="K76" s="21"/>
      <c r="L76" s="21">
        <v>0.71250000000000002</v>
      </c>
      <c r="M76" s="21"/>
      <c r="N76" s="21">
        <v>0.85178571430000005</v>
      </c>
      <c r="O76" s="21"/>
      <c r="P76" s="21">
        <v>0.71260869569999996</v>
      </c>
      <c r="Q76" s="24"/>
      <c r="R76" s="248" t="b">
        <v>0</v>
      </c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3">
      <c r="A77" s="245"/>
      <c r="B77" s="245"/>
      <c r="C77" s="245"/>
      <c r="D77" s="245"/>
      <c r="E77" s="21"/>
      <c r="F77" s="21"/>
      <c r="G77" s="245"/>
      <c r="H77" s="245"/>
      <c r="I77" s="21" t="s">
        <v>1</v>
      </c>
      <c r="J77" s="21">
        <v>20</v>
      </c>
      <c r="K77" s="21"/>
      <c r="L77" s="21">
        <v>13</v>
      </c>
      <c r="M77" s="21"/>
      <c r="N77" s="21">
        <v>1</v>
      </c>
      <c r="O77" s="21"/>
      <c r="P77" s="21">
        <v>6</v>
      </c>
      <c r="Q77" s="24"/>
      <c r="R77" s="249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3">
      <c r="A78" s="245"/>
      <c r="B78" s="245"/>
      <c r="C78" s="245"/>
      <c r="D78" s="245"/>
      <c r="E78" s="21"/>
      <c r="F78" s="21"/>
      <c r="G78" s="245"/>
      <c r="H78" s="245"/>
      <c r="I78" s="21" t="s">
        <v>2</v>
      </c>
      <c r="J78" s="21">
        <v>9</v>
      </c>
      <c r="K78" s="21"/>
      <c r="L78" s="21">
        <v>16</v>
      </c>
      <c r="M78" s="21"/>
      <c r="N78" s="21">
        <v>28</v>
      </c>
      <c r="O78" s="21"/>
      <c r="P78" s="21">
        <v>23</v>
      </c>
      <c r="Q78" s="24"/>
      <c r="R78" s="249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3">
      <c r="A79" s="246"/>
      <c r="B79" s="246"/>
      <c r="C79" s="246"/>
      <c r="D79" s="246"/>
      <c r="E79" s="21"/>
      <c r="F79" s="21"/>
      <c r="G79" s="246"/>
      <c r="H79" s="246"/>
      <c r="I79" s="32" t="s">
        <v>48</v>
      </c>
      <c r="J79" s="32">
        <v>26</v>
      </c>
      <c r="K79" s="32"/>
      <c r="L79" s="32">
        <v>26</v>
      </c>
      <c r="M79" s="32"/>
      <c r="N79" s="32">
        <v>26</v>
      </c>
      <c r="O79" s="32"/>
      <c r="P79" s="32">
        <v>26</v>
      </c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3">
      <c r="A80" s="253">
        <v>8</v>
      </c>
      <c r="B80" s="273" t="s">
        <v>0</v>
      </c>
      <c r="C80" s="273" t="s">
        <v>0</v>
      </c>
      <c r="D80" s="254" t="s">
        <v>78</v>
      </c>
      <c r="E80" s="26"/>
      <c r="F80" s="26"/>
      <c r="G80" s="255" t="s">
        <v>79</v>
      </c>
      <c r="H80" s="255" t="s">
        <v>80</v>
      </c>
      <c r="I80" s="26" t="s">
        <v>16</v>
      </c>
      <c r="J80" s="26">
        <v>0.91062500000000002</v>
      </c>
      <c r="K80" s="26"/>
      <c r="L80" s="26">
        <v>0.89312499999999995</v>
      </c>
      <c r="M80" s="26"/>
      <c r="N80" s="26">
        <v>0.94312499999999999</v>
      </c>
      <c r="O80" s="26"/>
      <c r="P80" s="26">
        <v>0.92125000000000001</v>
      </c>
      <c r="Q80" s="27"/>
      <c r="R80" s="250" t="b">
        <v>0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ht="13">
      <c r="A81" s="245"/>
      <c r="B81" s="245"/>
      <c r="C81" s="245"/>
      <c r="D81" s="245"/>
      <c r="E81" s="26"/>
      <c r="F81" s="26"/>
      <c r="G81" s="245"/>
      <c r="H81" s="245"/>
      <c r="I81" s="26" t="s">
        <v>1</v>
      </c>
      <c r="J81" s="26">
        <v>0</v>
      </c>
      <c r="K81" s="26"/>
      <c r="L81" s="26">
        <v>0</v>
      </c>
      <c r="M81" s="26"/>
      <c r="N81" s="26">
        <v>0</v>
      </c>
      <c r="O81" s="26"/>
      <c r="P81" s="26">
        <v>0</v>
      </c>
      <c r="Q81" s="27"/>
      <c r="R81" s="249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ht="13">
      <c r="A82" s="246"/>
      <c r="B82" s="246"/>
      <c r="C82" s="246"/>
      <c r="D82" s="246"/>
      <c r="E82" s="26"/>
      <c r="F82" s="26"/>
      <c r="G82" s="246"/>
      <c r="H82" s="246"/>
      <c r="I82" s="26" t="s">
        <v>2</v>
      </c>
      <c r="J82" s="26">
        <v>16</v>
      </c>
      <c r="K82" s="26"/>
      <c r="L82" s="26">
        <v>16</v>
      </c>
      <c r="M82" s="26"/>
      <c r="N82" s="26">
        <v>16</v>
      </c>
      <c r="O82" s="26"/>
      <c r="P82" s="26">
        <v>16</v>
      </c>
      <c r="Q82" s="27"/>
      <c r="R82" s="249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ht="13">
      <c r="A83" s="268">
        <v>9</v>
      </c>
      <c r="B83" s="274" t="s">
        <v>0</v>
      </c>
      <c r="C83" s="274" t="s">
        <v>0</v>
      </c>
      <c r="D83" s="268" t="s">
        <v>81</v>
      </c>
      <c r="E83" s="21"/>
      <c r="F83" s="21"/>
      <c r="G83" s="268" t="s">
        <v>82</v>
      </c>
      <c r="H83" s="268" t="s">
        <v>44</v>
      </c>
      <c r="I83" s="21" t="s">
        <v>16</v>
      </c>
      <c r="J83" s="21">
        <v>0.82166666669999999</v>
      </c>
      <c r="K83" s="21"/>
      <c r="L83" s="21">
        <v>0.88076923080000002</v>
      </c>
      <c r="M83" s="21"/>
      <c r="N83" s="21">
        <v>0.92384615380000001</v>
      </c>
      <c r="O83" s="21"/>
      <c r="P83" s="21">
        <v>0.51142857139999998</v>
      </c>
      <c r="Q83" s="24"/>
      <c r="R83" s="248" t="b">
        <v>0</v>
      </c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3">
      <c r="A84" s="245"/>
      <c r="B84" s="275"/>
      <c r="C84" s="275"/>
      <c r="D84" s="245"/>
      <c r="E84" s="21"/>
      <c r="F84" s="21"/>
      <c r="G84" s="245"/>
      <c r="H84" s="245"/>
      <c r="I84" s="21" t="s">
        <v>1</v>
      </c>
      <c r="J84" s="21">
        <v>2</v>
      </c>
      <c r="K84" s="21"/>
      <c r="L84" s="21">
        <v>0</v>
      </c>
      <c r="M84" s="21"/>
      <c r="N84" s="21">
        <v>0</v>
      </c>
      <c r="O84" s="21"/>
      <c r="P84" s="21">
        <v>6</v>
      </c>
      <c r="Q84" s="24"/>
      <c r="R84" s="249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3">
      <c r="A85" s="246"/>
      <c r="B85" s="263"/>
      <c r="C85" s="263"/>
      <c r="D85" s="246"/>
      <c r="E85" s="21"/>
      <c r="F85" s="21"/>
      <c r="G85" s="246"/>
      <c r="H85" s="246"/>
      <c r="I85" s="21" t="s">
        <v>2</v>
      </c>
      <c r="J85" s="21">
        <v>11</v>
      </c>
      <c r="K85" s="21"/>
      <c r="L85" s="21">
        <v>13</v>
      </c>
      <c r="M85" s="21"/>
      <c r="N85" s="21">
        <v>13</v>
      </c>
      <c r="O85" s="21"/>
      <c r="P85" s="21">
        <v>7</v>
      </c>
      <c r="Q85" s="24"/>
      <c r="R85" s="249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3">
      <c r="A86" s="253">
        <v>10</v>
      </c>
      <c r="B86" s="273" t="s">
        <v>0</v>
      </c>
      <c r="C86" s="273" t="s">
        <v>0</v>
      </c>
      <c r="D86" s="276" t="s">
        <v>83</v>
      </c>
      <c r="E86" s="26"/>
      <c r="F86" s="26"/>
      <c r="G86" s="255" t="s">
        <v>84</v>
      </c>
      <c r="H86" s="255" t="s">
        <v>85</v>
      </c>
      <c r="I86" s="26" t="s">
        <v>16</v>
      </c>
      <c r="J86" s="33">
        <v>0.55125000000000002</v>
      </c>
      <c r="K86" s="25"/>
      <c r="L86" s="34">
        <v>0.61263157889999997</v>
      </c>
      <c r="M86" s="25"/>
      <c r="N86" s="34">
        <v>0.76166666670000005</v>
      </c>
      <c r="O86" s="25"/>
      <c r="P86" s="34">
        <v>0.28000000000000003</v>
      </c>
      <c r="Q86" s="27"/>
      <c r="R86" s="250" t="b">
        <v>0</v>
      </c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ht="13">
      <c r="A87" s="245"/>
      <c r="B87" s="245"/>
      <c r="C87" s="245"/>
      <c r="D87" s="245"/>
      <c r="E87" s="26"/>
      <c r="F87" s="26"/>
      <c r="G87" s="245"/>
      <c r="H87" s="245"/>
      <c r="I87" s="26" t="s">
        <v>1</v>
      </c>
      <c r="J87" s="33">
        <v>33</v>
      </c>
      <c r="K87" s="25"/>
      <c r="L87" s="33">
        <v>22</v>
      </c>
      <c r="M87" s="25"/>
      <c r="N87" s="33">
        <v>27</v>
      </c>
      <c r="O87" s="25"/>
      <c r="P87" s="33">
        <v>40</v>
      </c>
      <c r="Q87" s="27"/>
      <c r="R87" s="249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ht="13">
      <c r="A88" s="246"/>
      <c r="B88" s="246"/>
      <c r="C88" s="246"/>
      <c r="D88" s="246"/>
      <c r="E88" s="26"/>
      <c r="F88" s="26"/>
      <c r="G88" s="246"/>
      <c r="H88" s="246"/>
      <c r="I88" s="26" t="s">
        <v>2</v>
      </c>
      <c r="J88" s="33">
        <v>8</v>
      </c>
      <c r="K88" s="25"/>
      <c r="L88" s="33">
        <v>19</v>
      </c>
      <c r="M88" s="25"/>
      <c r="N88" s="33">
        <v>14</v>
      </c>
      <c r="O88" s="25"/>
      <c r="P88" s="33">
        <v>1</v>
      </c>
      <c r="Q88" s="27"/>
      <c r="R88" s="249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ht="13">
      <c r="A89" s="265">
        <v>11</v>
      </c>
      <c r="B89" s="272" t="s">
        <v>0</v>
      </c>
      <c r="C89" s="272" t="s">
        <v>0</v>
      </c>
      <c r="D89" s="277" t="s">
        <v>86</v>
      </c>
      <c r="E89" s="21"/>
      <c r="F89" s="21"/>
      <c r="G89" s="268" t="s">
        <v>87</v>
      </c>
      <c r="H89" s="268" t="s">
        <v>80</v>
      </c>
      <c r="I89" s="21" t="s">
        <v>16</v>
      </c>
      <c r="J89" s="21">
        <v>0.89400000000000002</v>
      </c>
      <c r="K89" s="21"/>
      <c r="L89" s="21">
        <v>0.84899999999999998</v>
      </c>
      <c r="M89" s="21"/>
      <c r="N89" s="21">
        <v>0.90400000000000003</v>
      </c>
      <c r="O89" s="21"/>
      <c r="P89" s="21">
        <v>0.81799999999999995</v>
      </c>
      <c r="Q89" s="24"/>
      <c r="R89" s="248" t="b">
        <v>0</v>
      </c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3">
      <c r="A90" s="245"/>
      <c r="B90" s="245"/>
      <c r="C90" s="245"/>
      <c r="D90" s="245"/>
      <c r="E90" s="21"/>
      <c r="F90" s="21"/>
      <c r="G90" s="245"/>
      <c r="H90" s="245"/>
      <c r="I90" s="21" t="s">
        <v>1</v>
      </c>
      <c r="J90" s="21">
        <v>0</v>
      </c>
      <c r="K90" s="21"/>
      <c r="L90" s="21">
        <v>0</v>
      </c>
      <c r="M90" s="21"/>
      <c r="N90" s="21">
        <v>0</v>
      </c>
      <c r="O90" s="21"/>
      <c r="P90" s="21">
        <v>0</v>
      </c>
      <c r="Q90" s="24"/>
      <c r="R90" s="249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3">
      <c r="A91" s="246"/>
      <c r="B91" s="246"/>
      <c r="C91" s="246"/>
      <c r="D91" s="246"/>
      <c r="E91" s="21"/>
      <c r="F91" s="21"/>
      <c r="G91" s="246"/>
      <c r="H91" s="246"/>
      <c r="I91" s="21" t="s">
        <v>2</v>
      </c>
      <c r="J91" s="21">
        <v>10</v>
      </c>
      <c r="K91" s="21"/>
      <c r="L91" s="21">
        <v>10</v>
      </c>
      <c r="M91" s="21"/>
      <c r="N91" s="21">
        <v>10</v>
      </c>
      <c r="O91" s="21"/>
      <c r="P91" s="21">
        <v>10</v>
      </c>
      <c r="Q91" s="24"/>
      <c r="R91" s="249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3">
      <c r="A92" s="253">
        <v>12</v>
      </c>
      <c r="B92" s="273" t="s">
        <v>0</v>
      </c>
      <c r="C92" s="273" t="s">
        <v>0</v>
      </c>
      <c r="D92" s="276" t="s">
        <v>88</v>
      </c>
      <c r="E92" s="26"/>
      <c r="F92" s="26"/>
      <c r="G92" s="255" t="s">
        <v>89</v>
      </c>
      <c r="H92" s="26"/>
      <c r="I92" s="26" t="s">
        <v>16</v>
      </c>
      <c r="J92" s="26">
        <v>0.65666666669999996</v>
      </c>
      <c r="K92" s="26"/>
      <c r="L92" s="26">
        <v>0.6421621622</v>
      </c>
      <c r="M92" s="26"/>
      <c r="N92" s="26">
        <v>0.71454545449999995</v>
      </c>
      <c r="O92" s="26"/>
      <c r="P92" s="26">
        <v>0.75179487180000004</v>
      </c>
      <c r="Q92" s="27"/>
      <c r="R92" s="250" t="b">
        <v>0</v>
      </c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ht="13">
      <c r="A93" s="245"/>
      <c r="B93" s="245"/>
      <c r="C93" s="245"/>
      <c r="D93" s="245"/>
      <c r="E93" s="26"/>
      <c r="F93" s="26"/>
      <c r="G93" s="245"/>
      <c r="H93" s="26"/>
      <c r="I93" s="26" t="s">
        <v>1</v>
      </c>
      <c r="J93" s="26">
        <v>13</v>
      </c>
      <c r="K93" s="26"/>
      <c r="L93" s="26">
        <v>6</v>
      </c>
      <c r="M93" s="26"/>
      <c r="N93" s="26">
        <v>11</v>
      </c>
      <c r="O93" s="26"/>
      <c r="P93" s="26">
        <v>4</v>
      </c>
      <c r="Q93" s="27"/>
      <c r="R93" s="249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ht="13">
      <c r="A94" s="246"/>
      <c r="B94" s="246"/>
      <c r="C94" s="246"/>
      <c r="D94" s="246"/>
      <c r="E94" s="26"/>
      <c r="F94" s="26"/>
      <c r="G94" s="246"/>
      <c r="H94" s="26"/>
      <c r="I94" s="26" t="s">
        <v>2</v>
      </c>
      <c r="J94" s="26">
        <v>30</v>
      </c>
      <c r="K94" s="26"/>
      <c r="L94" s="26">
        <v>37</v>
      </c>
      <c r="M94" s="26"/>
      <c r="N94" s="26">
        <v>33</v>
      </c>
      <c r="O94" s="26"/>
      <c r="P94" s="26">
        <v>39</v>
      </c>
      <c r="Q94" s="27"/>
      <c r="R94" s="249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ht="15">
      <c r="A95" s="8"/>
      <c r="B95" s="35"/>
      <c r="C95" s="36"/>
      <c r="D95" s="37"/>
    </row>
    <row r="96" spans="1:28" ht="15">
      <c r="A96" s="8"/>
      <c r="B96" s="35"/>
      <c r="C96" s="36"/>
      <c r="D96" s="37"/>
    </row>
    <row r="97" spans="1:4" ht="15">
      <c r="A97" s="8"/>
      <c r="B97" s="35"/>
      <c r="C97" s="36"/>
      <c r="D97" s="37"/>
    </row>
    <row r="98" spans="1:4" ht="15">
      <c r="A98" s="8"/>
      <c r="B98" s="35"/>
      <c r="C98" s="36"/>
      <c r="D98" s="37"/>
    </row>
    <row r="99" spans="1:4" ht="15">
      <c r="A99" s="8"/>
      <c r="B99" s="35"/>
      <c r="C99" s="36"/>
      <c r="D99" s="37"/>
    </row>
    <row r="100" spans="1:4" ht="15">
      <c r="A100" s="8"/>
      <c r="B100" s="35"/>
      <c r="C100" s="36"/>
      <c r="D100" s="37"/>
    </row>
    <row r="101" spans="1:4" ht="15">
      <c r="A101" s="8"/>
      <c r="B101" s="35"/>
      <c r="C101" s="36"/>
      <c r="D101" s="37"/>
    </row>
  </sheetData>
  <mergeCells count="210">
    <mergeCell ref="R73:R75"/>
    <mergeCell ref="R76:R78"/>
    <mergeCell ref="R80:R82"/>
    <mergeCell ref="R83:R85"/>
    <mergeCell ref="R86:R88"/>
    <mergeCell ref="R89:R91"/>
    <mergeCell ref="R92:R94"/>
    <mergeCell ref="R54:R56"/>
    <mergeCell ref="A57:P57"/>
    <mergeCell ref="R58:R60"/>
    <mergeCell ref="R61:R63"/>
    <mergeCell ref="R64:R66"/>
    <mergeCell ref="R67:R69"/>
    <mergeCell ref="R70:R72"/>
    <mergeCell ref="D51:D53"/>
    <mergeCell ref="C54:C56"/>
    <mergeCell ref="D54:D56"/>
    <mergeCell ref="B54:B56"/>
    <mergeCell ref="B58:B60"/>
    <mergeCell ref="C58:C60"/>
    <mergeCell ref="D58:D60"/>
    <mergeCell ref="B61:B63"/>
    <mergeCell ref="C61:C63"/>
    <mergeCell ref="D61:D63"/>
    <mergeCell ref="A51:A53"/>
    <mergeCell ref="A54:A56"/>
    <mergeCell ref="A58:A60"/>
    <mergeCell ref="A61:A63"/>
    <mergeCell ref="A64:A66"/>
    <mergeCell ref="A67:A69"/>
    <mergeCell ref="A70:A72"/>
    <mergeCell ref="B41:B43"/>
    <mergeCell ref="C41:C43"/>
    <mergeCell ref="A44:A46"/>
    <mergeCell ref="B44:B46"/>
    <mergeCell ref="C44:C46"/>
    <mergeCell ref="B47:B50"/>
    <mergeCell ref="C47:C50"/>
    <mergeCell ref="B51:B53"/>
    <mergeCell ref="C51:C53"/>
    <mergeCell ref="A38:A40"/>
    <mergeCell ref="B38:B40"/>
    <mergeCell ref="C38:C40"/>
    <mergeCell ref="D38:D40"/>
    <mergeCell ref="H38:H40"/>
    <mergeCell ref="A41:A43"/>
    <mergeCell ref="D41:D43"/>
    <mergeCell ref="H41:H43"/>
    <mergeCell ref="A47:A50"/>
    <mergeCell ref="D44:D46"/>
    <mergeCell ref="D47:D50"/>
    <mergeCell ref="G92:G94"/>
    <mergeCell ref="G67:G69"/>
    <mergeCell ref="G70:G72"/>
    <mergeCell ref="G73:G75"/>
    <mergeCell ref="G76:G79"/>
    <mergeCell ref="H76:H79"/>
    <mergeCell ref="G80:G82"/>
    <mergeCell ref="H80:H82"/>
    <mergeCell ref="G28:G30"/>
    <mergeCell ref="G31:G34"/>
    <mergeCell ref="G35:G37"/>
    <mergeCell ref="H70:H72"/>
    <mergeCell ref="H73:H75"/>
    <mergeCell ref="D86:D88"/>
    <mergeCell ref="B89:B91"/>
    <mergeCell ref="C89:C91"/>
    <mergeCell ref="D89:D91"/>
    <mergeCell ref="G58:G60"/>
    <mergeCell ref="H58:H60"/>
    <mergeCell ref="G61:G63"/>
    <mergeCell ref="H61:H63"/>
    <mergeCell ref="G64:G66"/>
    <mergeCell ref="H64:H66"/>
    <mergeCell ref="H67:H69"/>
    <mergeCell ref="G83:G85"/>
    <mergeCell ref="H83:H85"/>
    <mergeCell ref="G86:G88"/>
    <mergeCell ref="H86:H88"/>
    <mergeCell ref="G89:G91"/>
    <mergeCell ref="H89:H91"/>
    <mergeCell ref="A83:A85"/>
    <mergeCell ref="A86:A88"/>
    <mergeCell ref="A89:A91"/>
    <mergeCell ref="A92:A94"/>
    <mergeCell ref="C70:C72"/>
    <mergeCell ref="D70:D72"/>
    <mergeCell ref="A73:A75"/>
    <mergeCell ref="B73:B75"/>
    <mergeCell ref="C73:C75"/>
    <mergeCell ref="D73:D75"/>
    <mergeCell ref="D76:D79"/>
    <mergeCell ref="B76:B79"/>
    <mergeCell ref="C76:C79"/>
    <mergeCell ref="B80:B82"/>
    <mergeCell ref="C80:C82"/>
    <mergeCell ref="D80:D82"/>
    <mergeCell ref="C83:C85"/>
    <mergeCell ref="D83:D85"/>
    <mergeCell ref="B92:B94"/>
    <mergeCell ref="C92:C94"/>
    <mergeCell ref="D92:D94"/>
    <mergeCell ref="B83:B85"/>
    <mergeCell ref="B86:B88"/>
    <mergeCell ref="C86:C88"/>
    <mergeCell ref="B64:B66"/>
    <mergeCell ref="C64:C66"/>
    <mergeCell ref="D64:D66"/>
    <mergeCell ref="B67:B69"/>
    <mergeCell ref="C67:C69"/>
    <mergeCell ref="D67:D69"/>
    <mergeCell ref="B70:B72"/>
    <mergeCell ref="A76:A79"/>
    <mergeCell ref="A80:A82"/>
    <mergeCell ref="H51:H53"/>
    <mergeCell ref="H54:H56"/>
    <mergeCell ref="G38:G40"/>
    <mergeCell ref="G41:G43"/>
    <mergeCell ref="G44:G46"/>
    <mergeCell ref="H44:H46"/>
    <mergeCell ref="G47:G50"/>
    <mergeCell ref="H47:H50"/>
    <mergeCell ref="G51:G53"/>
    <mergeCell ref="R38:R40"/>
    <mergeCell ref="R41:R43"/>
    <mergeCell ref="R44:R46"/>
    <mergeCell ref="R47:R50"/>
    <mergeCell ref="R51:R53"/>
    <mergeCell ref="C10:C12"/>
    <mergeCell ref="D10:D12"/>
    <mergeCell ref="B13:B15"/>
    <mergeCell ref="C13:C15"/>
    <mergeCell ref="D13:D15"/>
    <mergeCell ref="G13:G15"/>
    <mergeCell ref="H13:H15"/>
    <mergeCell ref="B16:B18"/>
    <mergeCell ref="C16:C18"/>
    <mergeCell ref="D16:D18"/>
    <mergeCell ref="G16:G18"/>
    <mergeCell ref="H16:H18"/>
    <mergeCell ref="B22:B24"/>
    <mergeCell ref="C22:C24"/>
    <mergeCell ref="D22:D24"/>
    <mergeCell ref="G22:G24"/>
    <mergeCell ref="H22:H24"/>
    <mergeCell ref="R22:R24"/>
    <mergeCell ref="B25:B27"/>
    <mergeCell ref="A19:A21"/>
    <mergeCell ref="B19:B21"/>
    <mergeCell ref="C19:C21"/>
    <mergeCell ref="D19:D21"/>
    <mergeCell ref="G19:G21"/>
    <mergeCell ref="H19:H21"/>
    <mergeCell ref="R19:R21"/>
    <mergeCell ref="H35:H36"/>
    <mergeCell ref="R35:R37"/>
    <mergeCell ref="A22:A24"/>
    <mergeCell ref="A25:A27"/>
    <mergeCell ref="C25:C27"/>
    <mergeCell ref="D25:D27"/>
    <mergeCell ref="G25:G27"/>
    <mergeCell ref="H25:H27"/>
    <mergeCell ref="R25:R27"/>
    <mergeCell ref="A35:A37"/>
    <mergeCell ref="B35:B37"/>
    <mergeCell ref="C35:C37"/>
    <mergeCell ref="D35:D37"/>
    <mergeCell ref="G10:G12"/>
    <mergeCell ref="H10:H12"/>
    <mergeCell ref="R10:R12"/>
    <mergeCell ref="R13:R15"/>
    <mergeCell ref="R16:R18"/>
    <mergeCell ref="A7:A9"/>
    <mergeCell ref="B7:B9"/>
    <mergeCell ref="C7:C9"/>
    <mergeCell ref="D7:D9"/>
    <mergeCell ref="G7:G9"/>
    <mergeCell ref="A10:A12"/>
    <mergeCell ref="B10:B12"/>
    <mergeCell ref="A13:A15"/>
    <mergeCell ref="A16:A18"/>
    <mergeCell ref="I1:P1"/>
    <mergeCell ref="R1:R2"/>
    <mergeCell ref="R4:R6"/>
    <mergeCell ref="R7:R9"/>
    <mergeCell ref="B1:B2"/>
    <mergeCell ref="C1:C2"/>
    <mergeCell ref="D1:D2"/>
    <mergeCell ref="E1:E2"/>
    <mergeCell ref="F1:F2"/>
    <mergeCell ref="G1:H1"/>
    <mergeCell ref="A3:P3"/>
    <mergeCell ref="A1:A2"/>
    <mergeCell ref="A4:A6"/>
    <mergeCell ref="B4:B6"/>
    <mergeCell ref="C4:C6"/>
    <mergeCell ref="D4:D6"/>
    <mergeCell ref="G4:G6"/>
    <mergeCell ref="H4:H6"/>
    <mergeCell ref="B31:B34"/>
    <mergeCell ref="C31:C34"/>
    <mergeCell ref="R28:R30"/>
    <mergeCell ref="R31:R34"/>
    <mergeCell ref="A28:A30"/>
    <mergeCell ref="B28:B30"/>
    <mergeCell ref="C28:C30"/>
    <mergeCell ref="D28:D30"/>
    <mergeCell ref="A31:A34"/>
    <mergeCell ref="D31:D34"/>
    <mergeCell ref="H31:H34"/>
  </mergeCells>
  <hyperlinks>
    <hyperlink ref="B4" r:id="rId1" location="slide=id.g27fe7e7966a_0_573" xr:uid="{00000000-0004-0000-0300-000000000000}"/>
    <hyperlink ref="C4" r:id="rId2" xr:uid="{00000000-0004-0000-0300-000001000000}"/>
    <hyperlink ref="B7" r:id="rId3" location="slide=id.g27fe7e7966a_0_601" xr:uid="{00000000-0004-0000-0300-000002000000}"/>
    <hyperlink ref="C7" r:id="rId4" xr:uid="{00000000-0004-0000-0300-000003000000}"/>
    <hyperlink ref="B31" r:id="rId5" location="slide=id.g27fe7e7966a_0_705" xr:uid="{00000000-0004-0000-0300-000004000000}"/>
    <hyperlink ref="C31" r:id="rId6" xr:uid="{00000000-0004-0000-0300-000005000000}"/>
    <hyperlink ref="B51" r:id="rId7" location="slide=id.g27fe7e7966a_0_945" xr:uid="{00000000-0004-0000-0300-000006000000}"/>
    <hyperlink ref="B54" r:id="rId8" location="slide=id.g27fe7e7966a_0_812" xr:uid="{00000000-0004-0000-0300-000007000000}"/>
    <hyperlink ref="C54" r:id="rId9" xr:uid="{00000000-0004-0000-0300-000008000000}"/>
    <hyperlink ref="B83" r:id="rId10" location="slide=id.g27fe7e7966a_0_913" xr:uid="{00000000-0004-0000-0300-000009000000}"/>
    <hyperlink ref="C83" r:id="rId11" xr:uid="{00000000-0004-0000-0300-00000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624"/>
  <sheetViews>
    <sheetView workbookViewId="0">
      <pane ySplit="2" topLeftCell="A3" activePane="bottomLeft" state="frozen"/>
      <selection pane="bottomLeft" activeCell="B3" sqref="B3:B33"/>
    </sheetView>
  </sheetViews>
  <sheetFormatPr baseColWidth="10" defaultColWidth="12.6640625" defaultRowHeight="15.75" customHeight="1"/>
  <cols>
    <col min="1" max="1" width="4.6640625" customWidth="1"/>
    <col min="2" max="2" width="6.1640625" customWidth="1"/>
    <col min="3" max="3" width="9.1640625" customWidth="1"/>
    <col min="4" max="4" width="10.83203125" customWidth="1"/>
    <col min="5" max="5" width="15.1640625" customWidth="1"/>
    <col min="6" max="6" width="12.33203125" customWidth="1"/>
    <col min="7" max="7" width="18.6640625" customWidth="1"/>
    <col min="8" max="8" width="18.83203125" customWidth="1"/>
    <col min="9" max="9" width="16.1640625" customWidth="1"/>
    <col min="10" max="10" width="8.6640625" customWidth="1"/>
    <col min="11" max="11" width="16.33203125" customWidth="1"/>
    <col min="12" max="12" width="9.33203125" customWidth="1"/>
    <col min="13" max="13" width="14.6640625" customWidth="1"/>
    <col min="14" max="14" width="8.1640625" customWidth="1"/>
    <col min="15" max="15" width="15.1640625" customWidth="1"/>
    <col min="16" max="16" width="9" customWidth="1"/>
  </cols>
  <sheetData>
    <row r="1" spans="1:17" ht="19">
      <c r="A1" s="264" t="s">
        <v>21</v>
      </c>
      <c r="B1" s="264" t="s">
        <v>22</v>
      </c>
      <c r="C1" s="264" t="s">
        <v>23</v>
      </c>
      <c r="D1" s="259" t="s">
        <v>24</v>
      </c>
      <c r="E1" s="259" t="s">
        <v>7</v>
      </c>
      <c r="F1" s="259" t="s">
        <v>144</v>
      </c>
      <c r="G1" s="260" t="s">
        <v>25</v>
      </c>
      <c r="H1" s="244"/>
      <c r="I1" s="256" t="s">
        <v>26</v>
      </c>
      <c r="J1" s="243"/>
      <c r="K1" s="243"/>
      <c r="L1" s="243"/>
      <c r="M1" s="243"/>
      <c r="N1" s="243"/>
      <c r="O1" s="243"/>
      <c r="P1" s="244"/>
    </row>
    <row r="2" spans="1:17" ht="13">
      <c r="A2" s="249"/>
      <c r="B2" s="249"/>
      <c r="C2" s="249"/>
      <c r="D2" s="246"/>
      <c r="E2" s="246"/>
      <c r="F2" s="246"/>
      <c r="G2" s="11" t="s">
        <v>28</v>
      </c>
      <c r="H2" s="12" t="s">
        <v>29</v>
      </c>
      <c r="I2" s="13" t="s">
        <v>11</v>
      </c>
      <c r="J2" s="14" t="s">
        <v>30</v>
      </c>
      <c r="K2" s="15" t="s">
        <v>11</v>
      </c>
      <c r="L2" s="15" t="s">
        <v>10</v>
      </c>
      <c r="M2" s="14" t="s">
        <v>11</v>
      </c>
      <c r="N2" s="14" t="s">
        <v>31</v>
      </c>
      <c r="O2" s="15" t="s">
        <v>11</v>
      </c>
      <c r="P2" s="16" t="s">
        <v>12</v>
      </c>
      <c r="Q2" s="3" t="s">
        <v>32</v>
      </c>
    </row>
    <row r="3" spans="1:17" ht="13">
      <c r="A3" s="306">
        <v>1</v>
      </c>
      <c r="B3" s="310" t="s">
        <v>0</v>
      </c>
      <c r="C3" s="310" t="s">
        <v>0</v>
      </c>
      <c r="D3" s="306" t="s">
        <v>17</v>
      </c>
      <c r="E3" s="109" t="s">
        <v>15</v>
      </c>
      <c r="F3" s="110">
        <v>0</v>
      </c>
      <c r="G3" s="311" t="s">
        <v>14</v>
      </c>
      <c r="H3" s="111"/>
      <c r="I3" s="112" t="s">
        <v>15</v>
      </c>
      <c r="J3" s="112">
        <v>0.94</v>
      </c>
      <c r="K3" s="112" t="s">
        <v>15</v>
      </c>
      <c r="L3" s="112">
        <v>0.88</v>
      </c>
      <c r="M3" s="112" t="s">
        <v>15</v>
      </c>
      <c r="N3" s="112">
        <v>0.95</v>
      </c>
      <c r="O3" s="112" t="s">
        <v>15</v>
      </c>
      <c r="P3" s="112">
        <v>0.73</v>
      </c>
    </row>
    <row r="4" spans="1:17" ht="13">
      <c r="A4" s="245"/>
      <c r="B4" s="245"/>
      <c r="C4" s="245"/>
      <c r="D4" s="245"/>
      <c r="E4" s="109" t="s">
        <v>15</v>
      </c>
      <c r="F4" s="110">
        <v>6.9444444444444447E-4</v>
      </c>
      <c r="G4" s="245"/>
      <c r="H4" s="111"/>
      <c r="I4" s="112" t="s">
        <v>15</v>
      </c>
      <c r="J4" s="112">
        <v>0.94</v>
      </c>
      <c r="K4" s="112" t="s">
        <v>15</v>
      </c>
      <c r="L4" s="112">
        <v>0.9</v>
      </c>
      <c r="M4" s="112" t="s">
        <v>15</v>
      </c>
      <c r="N4" s="112">
        <v>0.96</v>
      </c>
      <c r="O4" s="112" t="s">
        <v>15</v>
      </c>
      <c r="P4" s="112">
        <v>0.92</v>
      </c>
    </row>
    <row r="5" spans="1:17" ht="13">
      <c r="A5" s="245"/>
      <c r="B5" s="245"/>
      <c r="C5" s="245"/>
      <c r="D5" s="245"/>
      <c r="E5" s="109" t="s">
        <v>15</v>
      </c>
      <c r="F5" s="110">
        <v>1.3888888888888889E-3</v>
      </c>
      <c r="G5" s="245"/>
      <c r="H5" s="111"/>
      <c r="I5" s="112" t="s">
        <v>15</v>
      </c>
      <c r="J5" s="112">
        <v>0.96</v>
      </c>
      <c r="K5" s="112" t="s">
        <v>15</v>
      </c>
      <c r="L5" s="112">
        <v>0.92</v>
      </c>
      <c r="M5" s="112" t="s">
        <v>15</v>
      </c>
      <c r="N5" s="112">
        <v>0.96</v>
      </c>
      <c r="O5" s="112" t="s">
        <v>15</v>
      </c>
      <c r="P5" s="112">
        <v>0.94</v>
      </c>
    </row>
    <row r="6" spans="1:17" ht="13">
      <c r="A6" s="245"/>
      <c r="B6" s="245"/>
      <c r="C6" s="245"/>
      <c r="D6" s="245"/>
      <c r="E6" s="109" t="s">
        <v>15</v>
      </c>
      <c r="F6" s="110">
        <v>2.0833333333333333E-3</v>
      </c>
      <c r="G6" s="245"/>
      <c r="H6" s="111"/>
      <c r="I6" s="112" t="s">
        <v>15</v>
      </c>
      <c r="J6" s="112">
        <v>0.95</v>
      </c>
      <c r="K6" s="112" t="s">
        <v>15</v>
      </c>
      <c r="L6" s="112">
        <v>0.93</v>
      </c>
      <c r="M6" s="112" t="s">
        <v>15</v>
      </c>
      <c r="N6" s="112">
        <v>0.96</v>
      </c>
      <c r="O6" s="112" t="s">
        <v>15</v>
      </c>
      <c r="P6" s="112">
        <v>0.93</v>
      </c>
    </row>
    <row r="7" spans="1:17" ht="13">
      <c r="A7" s="245"/>
      <c r="B7" s="245"/>
      <c r="C7" s="245"/>
      <c r="D7" s="245"/>
      <c r="E7" s="109" t="s">
        <v>15</v>
      </c>
      <c r="F7" s="110">
        <v>2.7777777777777779E-3</v>
      </c>
      <c r="G7" s="245"/>
      <c r="H7" s="111"/>
      <c r="I7" s="112" t="s">
        <v>15</v>
      </c>
      <c r="J7" s="112">
        <v>0.94</v>
      </c>
      <c r="K7" s="112" t="s">
        <v>15</v>
      </c>
      <c r="L7" s="112">
        <v>0.89</v>
      </c>
      <c r="M7" s="112" t="s">
        <v>15</v>
      </c>
      <c r="N7" s="112">
        <v>0.95</v>
      </c>
      <c r="O7" s="112" t="s">
        <v>15</v>
      </c>
      <c r="P7" s="112">
        <v>0.86</v>
      </c>
    </row>
    <row r="8" spans="1:17" ht="13">
      <c r="A8" s="245"/>
      <c r="B8" s="245"/>
      <c r="C8" s="245"/>
      <c r="D8" s="245"/>
      <c r="E8" s="109" t="s">
        <v>15</v>
      </c>
      <c r="F8" s="110">
        <v>3.472222222222222E-3</v>
      </c>
      <c r="G8" s="245"/>
      <c r="H8" s="111"/>
      <c r="I8" s="112" t="s">
        <v>15</v>
      </c>
      <c r="J8" s="112">
        <v>0.93</v>
      </c>
      <c r="K8" s="112" t="s">
        <v>15</v>
      </c>
      <c r="L8" s="112">
        <v>0.89</v>
      </c>
      <c r="M8" s="112" t="s">
        <v>15</v>
      </c>
      <c r="N8" s="112">
        <v>0.93</v>
      </c>
      <c r="O8" s="112" t="s">
        <v>15</v>
      </c>
      <c r="P8" s="112">
        <v>0.89</v>
      </c>
    </row>
    <row r="9" spans="1:17" ht="13">
      <c r="A9" s="245"/>
      <c r="B9" s="245"/>
      <c r="C9" s="245"/>
      <c r="D9" s="245"/>
      <c r="E9" s="109" t="s">
        <v>15</v>
      </c>
      <c r="F9" s="110">
        <v>4.1666666666666666E-3</v>
      </c>
      <c r="G9" s="245"/>
      <c r="H9" s="111"/>
      <c r="I9" s="112" t="s">
        <v>15</v>
      </c>
      <c r="J9" s="112">
        <v>0.93</v>
      </c>
      <c r="K9" s="112" t="s">
        <v>15</v>
      </c>
      <c r="L9" s="112">
        <v>0.89</v>
      </c>
      <c r="M9" s="112" t="s">
        <v>15</v>
      </c>
      <c r="N9" s="112">
        <v>0.94</v>
      </c>
      <c r="O9" s="112" t="s">
        <v>15</v>
      </c>
      <c r="P9" s="112">
        <v>0.92</v>
      </c>
    </row>
    <row r="10" spans="1:17" ht="13">
      <c r="A10" s="245"/>
      <c r="B10" s="245"/>
      <c r="C10" s="245"/>
      <c r="D10" s="245"/>
      <c r="E10" s="109" t="s">
        <v>15</v>
      </c>
      <c r="F10" s="110">
        <v>4.8611111111111112E-3</v>
      </c>
      <c r="G10" s="245"/>
      <c r="H10" s="111" t="s">
        <v>100</v>
      </c>
      <c r="I10" s="112" t="s">
        <v>15</v>
      </c>
      <c r="J10" s="112">
        <v>0.82</v>
      </c>
      <c r="K10" s="112" t="s">
        <v>15</v>
      </c>
      <c r="L10" s="112">
        <v>0.75</v>
      </c>
      <c r="M10" s="112" t="s">
        <v>15</v>
      </c>
      <c r="N10" s="112">
        <v>0.91</v>
      </c>
      <c r="O10" s="113" t="s">
        <v>13</v>
      </c>
      <c r="P10" s="113">
        <v>0</v>
      </c>
    </row>
    <row r="11" spans="1:17" ht="13">
      <c r="A11" s="245"/>
      <c r="B11" s="245"/>
      <c r="C11" s="245"/>
      <c r="D11" s="245"/>
      <c r="E11" s="109" t="s">
        <v>15</v>
      </c>
      <c r="F11" s="110">
        <v>5.5555555555555558E-3</v>
      </c>
      <c r="G11" s="245"/>
      <c r="H11" s="111" t="s">
        <v>100</v>
      </c>
      <c r="I11" s="112" t="s">
        <v>15</v>
      </c>
      <c r="J11" s="112">
        <v>0.93</v>
      </c>
      <c r="K11" s="112" t="s">
        <v>15</v>
      </c>
      <c r="L11" s="112">
        <v>0.9</v>
      </c>
      <c r="M11" s="112" t="s">
        <v>15</v>
      </c>
      <c r="N11" s="112">
        <v>0.94</v>
      </c>
      <c r="O11" s="112" t="s">
        <v>15</v>
      </c>
      <c r="P11" s="112">
        <v>0.91</v>
      </c>
    </row>
    <row r="12" spans="1:17" ht="13">
      <c r="A12" s="245"/>
      <c r="B12" s="245"/>
      <c r="C12" s="245"/>
      <c r="D12" s="245"/>
      <c r="E12" s="109" t="s">
        <v>15</v>
      </c>
      <c r="F12" s="110">
        <v>6.2500000000000003E-3</v>
      </c>
      <c r="G12" s="245"/>
      <c r="H12" s="111"/>
      <c r="I12" s="112" t="s">
        <v>15</v>
      </c>
      <c r="J12" s="112">
        <v>0.93</v>
      </c>
      <c r="K12" s="112" t="s">
        <v>15</v>
      </c>
      <c r="L12" s="112">
        <v>0.86</v>
      </c>
      <c r="M12" s="112" t="s">
        <v>15</v>
      </c>
      <c r="N12" s="112">
        <v>0.86</v>
      </c>
      <c r="O12" s="112" t="s">
        <v>15</v>
      </c>
      <c r="P12" s="112">
        <v>0.92</v>
      </c>
    </row>
    <row r="13" spans="1:17" ht="13">
      <c r="A13" s="245"/>
      <c r="B13" s="245"/>
      <c r="C13" s="245"/>
      <c r="D13" s="245"/>
      <c r="E13" s="109" t="s">
        <v>15</v>
      </c>
      <c r="F13" s="110">
        <v>6.9444444444444441E-3</v>
      </c>
      <c r="G13" s="245"/>
      <c r="H13" s="111"/>
      <c r="I13" s="112" t="s">
        <v>15</v>
      </c>
      <c r="J13" s="112">
        <v>0.95</v>
      </c>
      <c r="K13" s="112" t="s">
        <v>15</v>
      </c>
      <c r="L13" s="112">
        <v>0.91</v>
      </c>
      <c r="M13" s="112" t="s">
        <v>15</v>
      </c>
      <c r="N13" s="112">
        <v>0.96</v>
      </c>
      <c r="O13" s="112" t="s">
        <v>15</v>
      </c>
      <c r="P13" s="112">
        <v>0.94</v>
      </c>
    </row>
    <row r="14" spans="1:17" ht="13">
      <c r="A14" s="245"/>
      <c r="B14" s="245"/>
      <c r="C14" s="245"/>
      <c r="D14" s="245"/>
      <c r="E14" s="109" t="s">
        <v>15</v>
      </c>
      <c r="F14" s="110">
        <v>7.6388888888888886E-3</v>
      </c>
      <c r="G14" s="245"/>
      <c r="H14" s="111"/>
      <c r="I14" s="112" t="s">
        <v>15</v>
      </c>
      <c r="J14" s="112">
        <v>0.93</v>
      </c>
      <c r="K14" s="112" t="s">
        <v>15</v>
      </c>
      <c r="L14" s="112">
        <v>0.9</v>
      </c>
      <c r="M14" s="112" t="s">
        <v>15</v>
      </c>
      <c r="N14" s="112">
        <v>0.95</v>
      </c>
      <c r="O14" s="112" t="s">
        <v>15</v>
      </c>
      <c r="P14" s="112">
        <v>0.92</v>
      </c>
    </row>
    <row r="15" spans="1:17" ht="13">
      <c r="A15" s="245"/>
      <c r="B15" s="245"/>
      <c r="C15" s="245"/>
      <c r="D15" s="245"/>
      <c r="E15" s="109" t="s">
        <v>15</v>
      </c>
      <c r="F15" s="110">
        <v>8.3333333333333332E-3</v>
      </c>
      <c r="G15" s="245"/>
      <c r="H15" s="111"/>
      <c r="I15" s="112" t="s">
        <v>15</v>
      </c>
      <c r="J15" s="112">
        <v>0.92</v>
      </c>
      <c r="K15" s="112" t="s">
        <v>15</v>
      </c>
      <c r="L15" s="112">
        <v>0.88</v>
      </c>
      <c r="M15" s="112" t="s">
        <v>15</v>
      </c>
      <c r="N15" s="112">
        <v>0.93</v>
      </c>
      <c r="O15" s="112" t="s">
        <v>15</v>
      </c>
      <c r="P15" s="112">
        <v>0.92</v>
      </c>
    </row>
    <row r="16" spans="1:17" ht="13">
      <c r="A16" s="245"/>
      <c r="B16" s="245"/>
      <c r="C16" s="245"/>
      <c r="D16" s="245"/>
      <c r="E16" s="109" t="s">
        <v>15</v>
      </c>
      <c r="F16" s="110">
        <v>9.0277777777777769E-3</v>
      </c>
      <c r="G16" s="245"/>
      <c r="H16" s="111"/>
      <c r="I16" s="112" t="s">
        <v>15</v>
      </c>
      <c r="J16" s="112">
        <v>0.92</v>
      </c>
      <c r="K16" s="112" t="s">
        <v>15</v>
      </c>
      <c r="L16" s="112">
        <v>0.9</v>
      </c>
      <c r="M16" s="112" t="s">
        <v>15</v>
      </c>
      <c r="N16" s="112">
        <v>0.95</v>
      </c>
      <c r="O16" s="112" t="s">
        <v>15</v>
      </c>
      <c r="P16" s="112">
        <v>0.92</v>
      </c>
    </row>
    <row r="17" spans="1:16" ht="13">
      <c r="A17" s="245"/>
      <c r="B17" s="245"/>
      <c r="C17" s="245"/>
      <c r="D17" s="245"/>
      <c r="E17" s="109" t="s">
        <v>15</v>
      </c>
      <c r="F17" s="110">
        <v>9.7222222222222224E-3</v>
      </c>
      <c r="G17" s="245"/>
      <c r="H17" s="111"/>
      <c r="I17" s="112" t="s">
        <v>15</v>
      </c>
      <c r="J17" s="112">
        <v>0.93</v>
      </c>
      <c r="K17" s="112" t="s">
        <v>15</v>
      </c>
      <c r="L17" s="112">
        <v>0.86</v>
      </c>
      <c r="M17" s="112" t="s">
        <v>15</v>
      </c>
      <c r="N17" s="112">
        <v>0.92</v>
      </c>
      <c r="O17" s="112" t="s">
        <v>15</v>
      </c>
      <c r="P17" s="112">
        <v>0.87</v>
      </c>
    </row>
    <row r="18" spans="1:16" ht="13">
      <c r="A18" s="245"/>
      <c r="B18" s="245"/>
      <c r="C18" s="245"/>
      <c r="D18" s="245"/>
      <c r="E18" s="109" t="s">
        <v>15</v>
      </c>
      <c r="F18" s="110">
        <v>1.0416666666666666E-2</v>
      </c>
      <c r="G18" s="245"/>
      <c r="H18" s="111"/>
      <c r="I18" s="112" t="s">
        <v>15</v>
      </c>
      <c r="J18" s="112">
        <v>0.94</v>
      </c>
      <c r="K18" s="112" t="s">
        <v>15</v>
      </c>
      <c r="L18" s="112">
        <v>0.9</v>
      </c>
      <c r="M18" s="112" t="s">
        <v>15</v>
      </c>
      <c r="N18" s="112">
        <v>0.95</v>
      </c>
      <c r="O18" s="112" t="s">
        <v>15</v>
      </c>
      <c r="P18" s="112">
        <v>0.91</v>
      </c>
    </row>
    <row r="19" spans="1:16" ht="13">
      <c r="A19" s="245"/>
      <c r="B19" s="245"/>
      <c r="C19" s="245"/>
      <c r="D19" s="245"/>
      <c r="E19" s="109" t="s">
        <v>15</v>
      </c>
      <c r="F19" s="110">
        <v>1.1111111111111112E-2</v>
      </c>
      <c r="G19" s="245"/>
      <c r="H19" s="111"/>
      <c r="I19" s="112" t="s">
        <v>15</v>
      </c>
      <c r="J19" s="112">
        <v>0.94</v>
      </c>
      <c r="K19" s="112" t="s">
        <v>15</v>
      </c>
      <c r="L19" s="112">
        <v>0.9</v>
      </c>
      <c r="M19" s="112" t="s">
        <v>15</v>
      </c>
      <c r="N19" s="112">
        <v>0.95</v>
      </c>
      <c r="O19" s="112" t="s">
        <v>15</v>
      </c>
      <c r="P19" s="112">
        <v>0.93</v>
      </c>
    </row>
    <row r="20" spans="1:16" ht="13">
      <c r="A20" s="245"/>
      <c r="B20" s="245"/>
      <c r="C20" s="245"/>
      <c r="D20" s="245"/>
      <c r="E20" s="109" t="s">
        <v>15</v>
      </c>
      <c r="F20" s="110">
        <v>1.1805555555555555E-2</v>
      </c>
      <c r="G20" s="245"/>
      <c r="H20" s="307" t="s">
        <v>100</v>
      </c>
      <c r="I20" s="112" t="s">
        <v>15</v>
      </c>
      <c r="J20" s="112">
        <v>0.95</v>
      </c>
      <c r="K20" s="112" t="s">
        <v>15</v>
      </c>
      <c r="L20" s="112">
        <v>0.91</v>
      </c>
      <c r="M20" s="112" t="s">
        <v>15</v>
      </c>
      <c r="N20" s="112">
        <v>0.96</v>
      </c>
      <c r="O20" s="112" t="s">
        <v>15</v>
      </c>
      <c r="P20" s="112">
        <v>0.93</v>
      </c>
    </row>
    <row r="21" spans="1:16" ht="13">
      <c r="A21" s="245"/>
      <c r="B21" s="245"/>
      <c r="C21" s="245"/>
      <c r="D21" s="245"/>
      <c r="E21" s="109" t="s">
        <v>15</v>
      </c>
      <c r="F21" s="110">
        <v>1.2500000000000001E-2</v>
      </c>
      <c r="G21" s="245"/>
      <c r="H21" s="245"/>
      <c r="I21" s="112" t="s">
        <v>15</v>
      </c>
      <c r="J21" s="112">
        <v>0.73</v>
      </c>
      <c r="K21" s="112" t="s">
        <v>15</v>
      </c>
      <c r="L21" s="112">
        <v>0.85</v>
      </c>
      <c r="M21" s="112" t="s">
        <v>15</v>
      </c>
      <c r="N21" s="112">
        <v>0.93</v>
      </c>
      <c r="O21" s="112" t="s">
        <v>15</v>
      </c>
      <c r="P21" s="112">
        <v>0.84</v>
      </c>
    </row>
    <row r="22" spans="1:16" ht="13">
      <c r="A22" s="245"/>
      <c r="B22" s="245"/>
      <c r="C22" s="245"/>
      <c r="D22" s="245"/>
      <c r="E22" s="109" t="s">
        <v>15</v>
      </c>
      <c r="F22" s="110">
        <v>1.3194444444444444E-2</v>
      </c>
      <c r="G22" s="245"/>
      <c r="H22" s="246"/>
      <c r="I22" s="113" t="s">
        <v>13</v>
      </c>
      <c r="J22" s="113">
        <v>0</v>
      </c>
      <c r="K22" s="112" t="s">
        <v>15</v>
      </c>
      <c r="L22" s="112">
        <v>0.72</v>
      </c>
      <c r="M22" s="112" t="s">
        <v>15</v>
      </c>
      <c r="N22" s="112">
        <v>0.91</v>
      </c>
      <c r="O22" s="113" t="s">
        <v>13</v>
      </c>
      <c r="P22" s="113">
        <v>0</v>
      </c>
    </row>
    <row r="23" spans="1:16" ht="27.75" customHeight="1">
      <c r="A23" s="245"/>
      <c r="B23" s="245"/>
      <c r="C23" s="245"/>
      <c r="D23" s="245"/>
      <c r="E23" s="109" t="s">
        <v>15</v>
      </c>
      <c r="F23" s="110">
        <v>1.3888888888888888E-2</v>
      </c>
      <c r="G23" s="245"/>
      <c r="H23" s="111" t="s">
        <v>101</v>
      </c>
      <c r="I23" s="113" t="s">
        <v>13</v>
      </c>
      <c r="J23" s="113">
        <v>0</v>
      </c>
      <c r="K23" s="113" t="s">
        <v>13</v>
      </c>
      <c r="L23" s="113">
        <v>0</v>
      </c>
      <c r="M23" s="112" t="s">
        <v>15</v>
      </c>
      <c r="N23" s="112">
        <v>0.75</v>
      </c>
      <c r="O23" s="113" t="s">
        <v>13</v>
      </c>
      <c r="P23" s="113">
        <v>0</v>
      </c>
    </row>
    <row r="24" spans="1:16" ht="36" customHeight="1">
      <c r="A24" s="245"/>
      <c r="B24" s="245"/>
      <c r="C24" s="245"/>
      <c r="D24" s="245"/>
      <c r="E24" s="109" t="s">
        <v>15</v>
      </c>
      <c r="F24" s="110">
        <v>1.4583333333333334E-2</v>
      </c>
      <c r="G24" s="245"/>
      <c r="H24" s="306" t="s">
        <v>34</v>
      </c>
      <c r="I24" s="113" t="s">
        <v>13</v>
      </c>
      <c r="J24" s="113">
        <v>0</v>
      </c>
      <c r="K24" s="112" t="s">
        <v>15</v>
      </c>
      <c r="L24" s="112">
        <v>0.84</v>
      </c>
      <c r="M24" s="112" t="s">
        <v>15</v>
      </c>
      <c r="N24" s="112">
        <v>0.93</v>
      </c>
      <c r="O24" s="112" t="s">
        <v>15</v>
      </c>
      <c r="P24" s="112">
        <v>0.73</v>
      </c>
    </row>
    <row r="25" spans="1:16" ht="13">
      <c r="A25" s="245"/>
      <c r="B25" s="245"/>
      <c r="C25" s="245"/>
      <c r="D25" s="245"/>
      <c r="E25" s="109" t="s">
        <v>15</v>
      </c>
      <c r="F25" s="110">
        <v>1.5277777777777777E-2</v>
      </c>
      <c r="G25" s="245"/>
      <c r="H25" s="246"/>
      <c r="I25" s="112" t="s">
        <v>15</v>
      </c>
      <c r="J25" s="112">
        <v>0.93</v>
      </c>
      <c r="K25" s="112" t="s">
        <v>15</v>
      </c>
      <c r="L25" s="112">
        <v>0.85</v>
      </c>
      <c r="M25" s="112" t="s">
        <v>15</v>
      </c>
      <c r="N25" s="112">
        <v>0.94</v>
      </c>
      <c r="O25" s="112" t="s">
        <v>15</v>
      </c>
      <c r="P25" s="112">
        <v>0.91</v>
      </c>
    </row>
    <row r="26" spans="1:16" ht="13">
      <c r="A26" s="245"/>
      <c r="B26" s="245"/>
      <c r="C26" s="245"/>
      <c r="D26" s="245"/>
      <c r="E26" s="109" t="s">
        <v>15</v>
      </c>
      <c r="F26" s="110">
        <v>1.5972222222222221E-2</v>
      </c>
      <c r="G26" s="245"/>
      <c r="H26" s="307" t="s">
        <v>100</v>
      </c>
      <c r="I26" s="112" t="s">
        <v>15</v>
      </c>
      <c r="J26" s="112">
        <v>0.94</v>
      </c>
      <c r="K26" s="112" t="s">
        <v>15</v>
      </c>
      <c r="L26" s="112">
        <v>0.9</v>
      </c>
      <c r="M26" s="112" t="s">
        <v>15</v>
      </c>
      <c r="N26" s="112">
        <v>0.95</v>
      </c>
      <c r="O26" s="112" t="s">
        <v>15</v>
      </c>
      <c r="P26" s="112">
        <v>0.92</v>
      </c>
    </row>
    <row r="27" spans="1:16" ht="13">
      <c r="A27" s="245"/>
      <c r="B27" s="245"/>
      <c r="C27" s="245"/>
      <c r="D27" s="245"/>
      <c r="E27" s="109" t="s">
        <v>15</v>
      </c>
      <c r="F27" s="110">
        <v>1.6666666666666666E-2</v>
      </c>
      <c r="G27" s="245"/>
      <c r="H27" s="245"/>
      <c r="I27" s="112" t="s">
        <v>15</v>
      </c>
      <c r="J27" s="112">
        <v>0.94</v>
      </c>
      <c r="K27" s="112" t="s">
        <v>15</v>
      </c>
      <c r="L27" s="112">
        <v>0.91</v>
      </c>
      <c r="M27" s="112" t="s">
        <v>15</v>
      </c>
      <c r="N27" s="112">
        <v>0.95</v>
      </c>
      <c r="O27" s="112" t="s">
        <v>15</v>
      </c>
      <c r="P27" s="112">
        <v>0.93</v>
      </c>
    </row>
    <row r="28" spans="1:16" ht="13">
      <c r="A28" s="245"/>
      <c r="B28" s="245"/>
      <c r="C28" s="245"/>
      <c r="D28" s="245"/>
      <c r="E28" s="109" t="s">
        <v>15</v>
      </c>
      <c r="F28" s="110">
        <v>1.7361111111111112E-2</v>
      </c>
      <c r="G28" s="245"/>
      <c r="H28" s="246"/>
      <c r="I28" s="112" t="s">
        <v>15</v>
      </c>
      <c r="J28" s="112">
        <v>0.87</v>
      </c>
      <c r="K28" s="112" t="s">
        <v>15</v>
      </c>
      <c r="L28" s="112">
        <v>0.87</v>
      </c>
      <c r="M28" s="112" t="s">
        <v>15</v>
      </c>
      <c r="N28" s="112">
        <v>0.93</v>
      </c>
      <c r="O28" s="112" t="s">
        <v>15</v>
      </c>
      <c r="P28" s="112">
        <v>0.88</v>
      </c>
    </row>
    <row r="29" spans="1:16" ht="13">
      <c r="A29" s="245"/>
      <c r="B29" s="245"/>
      <c r="C29" s="245"/>
      <c r="D29" s="245"/>
      <c r="E29" s="109" t="s">
        <v>15</v>
      </c>
      <c r="F29" s="110">
        <v>1.8055555555555554E-2</v>
      </c>
      <c r="G29" s="246"/>
      <c r="H29" s="111"/>
      <c r="I29" s="113" t="s">
        <v>13</v>
      </c>
      <c r="J29" s="113">
        <v>0</v>
      </c>
      <c r="K29" s="112" t="s">
        <v>15</v>
      </c>
      <c r="L29" s="112">
        <v>0.78</v>
      </c>
      <c r="M29" s="112" t="s">
        <v>15</v>
      </c>
      <c r="N29" s="112">
        <v>0.92</v>
      </c>
      <c r="O29" s="112" t="s">
        <v>15</v>
      </c>
      <c r="P29" s="112">
        <v>0.64</v>
      </c>
    </row>
    <row r="30" spans="1:16" ht="13">
      <c r="A30" s="245"/>
      <c r="B30" s="245"/>
      <c r="C30" s="245"/>
      <c r="D30" s="245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</row>
    <row r="31" spans="1:16" ht="13">
      <c r="A31" s="245"/>
      <c r="B31" s="245"/>
      <c r="C31" s="245"/>
      <c r="D31" s="245"/>
      <c r="E31" s="309" t="s">
        <v>16</v>
      </c>
      <c r="F31" s="243"/>
      <c r="G31" s="243"/>
      <c r="H31" s="244"/>
      <c r="I31" s="111"/>
      <c r="J31" s="111">
        <f>AVERAGE(J3:J21,J25:J28)</f>
        <v>0.92</v>
      </c>
      <c r="K31" s="111"/>
      <c r="L31" s="111">
        <f>AVERAGE(L3:L22,L24:L29)</f>
        <v>0.87269230769230788</v>
      </c>
      <c r="M31" s="111"/>
      <c r="N31" s="111">
        <f>AVERAGE(N3:N29)</f>
        <v>0.931111111111111</v>
      </c>
      <c r="O31" s="111"/>
      <c r="P31" s="111">
        <f>AVERAGE(P3:P9,P11:P21,P24:P29)</f>
        <v>0.88375000000000004</v>
      </c>
    </row>
    <row r="32" spans="1:16" ht="13">
      <c r="A32" s="245"/>
      <c r="B32" s="245"/>
      <c r="C32" s="245"/>
      <c r="D32" s="245"/>
      <c r="E32" s="309" t="s">
        <v>1</v>
      </c>
      <c r="F32" s="243"/>
      <c r="G32" s="243"/>
      <c r="H32" s="244"/>
      <c r="I32" s="111"/>
      <c r="J32" s="111">
        <f>COUNTIFS(J3:J29,"0" )</f>
        <v>4</v>
      </c>
      <c r="K32" s="111"/>
      <c r="L32" s="111">
        <f>COUNTIFS(L3:L29,"0" )</f>
        <v>1</v>
      </c>
      <c r="M32" s="111"/>
      <c r="N32" s="111">
        <f>COUNTIFS(N3:N29,"0" )</f>
        <v>0</v>
      </c>
      <c r="O32" s="111"/>
      <c r="P32" s="111">
        <f>COUNTIFS(P3:P29,"0" )</f>
        <v>3</v>
      </c>
    </row>
    <row r="33" spans="1:28" ht="13">
      <c r="A33" s="246"/>
      <c r="B33" s="246"/>
      <c r="C33" s="246"/>
      <c r="D33" s="246"/>
      <c r="E33" s="309" t="s">
        <v>2</v>
      </c>
      <c r="F33" s="243"/>
      <c r="G33" s="243"/>
      <c r="H33" s="244"/>
      <c r="I33" s="111"/>
      <c r="J33" s="111">
        <f>COUNTIFS(J3:J29,"&gt;0" )</f>
        <v>23</v>
      </c>
      <c r="K33" s="111"/>
      <c r="L33" s="111">
        <f>COUNTIFS(L3:L29,"&gt;0" )</f>
        <v>26</v>
      </c>
      <c r="M33" s="111"/>
      <c r="N33" s="111">
        <f>COUNTIFS(N3:N29,"&gt;0" )</f>
        <v>27</v>
      </c>
      <c r="O33" s="111"/>
      <c r="P33" s="111">
        <f>COUNTIFS(P3:P29,"&gt;0" )</f>
        <v>24</v>
      </c>
    </row>
    <row r="34" spans="1:28" ht="13">
      <c r="A34" s="115"/>
      <c r="B34" s="115"/>
      <c r="C34" s="115"/>
      <c r="D34" s="115"/>
      <c r="E34" s="115"/>
      <c r="F34" s="115"/>
      <c r="G34" s="115"/>
      <c r="H34" s="115"/>
      <c r="I34" s="115"/>
      <c r="J34" s="116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</row>
    <row r="35" spans="1:28" ht="13">
      <c r="A35" s="313">
        <v>2</v>
      </c>
      <c r="B35" s="314" t="s">
        <v>0</v>
      </c>
      <c r="C35" s="314" t="s">
        <v>0</v>
      </c>
      <c r="D35" s="313" t="s">
        <v>18</v>
      </c>
      <c r="E35" s="20" t="s">
        <v>15</v>
      </c>
      <c r="F35" s="59">
        <v>0</v>
      </c>
      <c r="G35" s="308" t="s">
        <v>35</v>
      </c>
      <c r="I35" s="60" t="s">
        <v>103</v>
      </c>
      <c r="J35" s="61">
        <v>0.27</v>
      </c>
      <c r="K35" s="60" t="s">
        <v>13</v>
      </c>
      <c r="L35" s="60">
        <v>0</v>
      </c>
      <c r="M35" s="60" t="s">
        <v>13</v>
      </c>
      <c r="N35" s="60">
        <v>0</v>
      </c>
      <c r="O35" s="60" t="s">
        <v>13</v>
      </c>
      <c r="P35" s="60">
        <v>0</v>
      </c>
    </row>
    <row r="36" spans="1:28" ht="13">
      <c r="A36" s="249"/>
      <c r="B36" s="249"/>
      <c r="C36" s="249"/>
      <c r="D36" s="249"/>
      <c r="E36" s="20" t="s">
        <v>15</v>
      </c>
      <c r="F36" s="59">
        <v>6.9444444444444447E-4</v>
      </c>
      <c r="G36" s="245"/>
      <c r="I36" s="60" t="s">
        <v>13</v>
      </c>
      <c r="J36" s="61">
        <v>0</v>
      </c>
      <c r="K36" s="50" t="s">
        <v>15</v>
      </c>
      <c r="L36" s="62">
        <v>0.7</v>
      </c>
      <c r="M36" s="51" t="s">
        <v>15</v>
      </c>
      <c r="N36" s="62">
        <v>0.9</v>
      </c>
      <c r="O36" s="60" t="s">
        <v>13</v>
      </c>
      <c r="P36" s="61">
        <v>0</v>
      </c>
    </row>
    <row r="37" spans="1:28" ht="13">
      <c r="A37" s="249"/>
      <c r="B37" s="249"/>
      <c r="C37" s="249"/>
      <c r="D37" s="249"/>
      <c r="E37" s="20" t="s">
        <v>15</v>
      </c>
      <c r="F37" s="59">
        <v>1.3888888888888889E-3</v>
      </c>
      <c r="G37" s="245"/>
      <c r="I37" s="50" t="s">
        <v>15</v>
      </c>
      <c r="J37" s="62">
        <v>0.93</v>
      </c>
      <c r="K37" s="50" t="s">
        <v>15</v>
      </c>
      <c r="L37" s="62">
        <v>0.87</v>
      </c>
      <c r="M37" s="51" t="s">
        <v>15</v>
      </c>
      <c r="N37" s="62">
        <v>0.92</v>
      </c>
      <c r="O37" s="51" t="s">
        <v>15</v>
      </c>
      <c r="P37" s="62">
        <v>0.87</v>
      </c>
    </row>
    <row r="38" spans="1:28" ht="13">
      <c r="A38" s="249"/>
      <c r="B38" s="249"/>
      <c r="C38" s="249"/>
      <c r="D38" s="249"/>
      <c r="E38" s="20" t="s">
        <v>15</v>
      </c>
      <c r="F38" s="59">
        <v>2.0833333333333333E-3</v>
      </c>
      <c r="G38" s="245"/>
      <c r="I38" s="50" t="s">
        <v>15</v>
      </c>
      <c r="J38" s="62">
        <v>0.94</v>
      </c>
      <c r="K38" s="50" t="s">
        <v>15</v>
      </c>
      <c r="L38" s="62">
        <v>0.9</v>
      </c>
      <c r="M38" s="51" t="s">
        <v>15</v>
      </c>
      <c r="N38" s="62">
        <v>0.96</v>
      </c>
      <c r="O38" s="51" t="s">
        <v>15</v>
      </c>
      <c r="P38" s="62">
        <v>0.92</v>
      </c>
    </row>
    <row r="39" spans="1:28" ht="13">
      <c r="A39" s="249"/>
      <c r="B39" s="249"/>
      <c r="C39" s="249"/>
      <c r="D39" s="249"/>
      <c r="E39" s="20" t="s">
        <v>15</v>
      </c>
      <c r="F39" s="59">
        <v>2.7777777777777779E-3</v>
      </c>
      <c r="G39" s="245"/>
      <c r="I39" s="50" t="s">
        <v>15</v>
      </c>
      <c r="J39" s="62">
        <v>0.95</v>
      </c>
      <c r="K39" s="50" t="s">
        <v>15</v>
      </c>
      <c r="L39" s="62">
        <v>0.92</v>
      </c>
      <c r="M39" s="51" t="s">
        <v>15</v>
      </c>
      <c r="N39" s="62">
        <v>0.96</v>
      </c>
      <c r="O39" s="51" t="s">
        <v>15</v>
      </c>
      <c r="P39" s="62">
        <v>0.94</v>
      </c>
    </row>
    <row r="40" spans="1:28" ht="13">
      <c r="A40" s="249"/>
      <c r="B40" s="249"/>
      <c r="C40" s="249"/>
      <c r="D40" s="249"/>
      <c r="E40" s="20" t="s">
        <v>15</v>
      </c>
      <c r="F40" s="59">
        <v>3.472222222222222E-3</v>
      </c>
      <c r="G40" s="245"/>
      <c r="I40" s="50" t="s">
        <v>15</v>
      </c>
      <c r="J40" s="62">
        <v>0.94</v>
      </c>
      <c r="K40" s="50" t="s">
        <v>15</v>
      </c>
      <c r="L40" s="62">
        <v>0.91</v>
      </c>
      <c r="M40" s="51" t="s">
        <v>15</v>
      </c>
      <c r="N40" s="62">
        <v>0.96</v>
      </c>
      <c r="O40" s="51" t="s">
        <v>15</v>
      </c>
      <c r="P40" s="62">
        <v>0.93</v>
      </c>
    </row>
    <row r="41" spans="1:28" ht="13">
      <c r="A41" s="249"/>
      <c r="B41" s="249"/>
      <c r="C41" s="249"/>
      <c r="D41" s="249"/>
      <c r="E41" s="20" t="s">
        <v>15</v>
      </c>
      <c r="F41" s="59">
        <v>4.1666666666666666E-3</v>
      </c>
      <c r="G41" s="245"/>
      <c r="I41" s="60" t="s">
        <v>13</v>
      </c>
      <c r="J41" s="61">
        <v>0</v>
      </c>
      <c r="K41" s="50" t="s">
        <v>15</v>
      </c>
      <c r="L41" s="62">
        <v>0.83</v>
      </c>
      <c r="M41" s="51" t="s">
        <v>15</v>
      </c>
      <c r="N41" s="62">
        <v>0.69</v>
      </c>
      <c r="O41" s="51" t="s">
        <v>15</v>
      </c>
      <c r="P41" s="62">
        <v>0.85</v>
      </c>
    </row>
    <row r="42" spans="1:28" ht="13">
      <c r="A42" s="249"/>
      <c r="B42" s="249"/>
      <c r="C42" s="249"/>
      <c r="D42" s="249"/>
      <c r="E42" s="20" t="s">
        <v>15</v>
      </c>
      <c r="F42" s="59">
        <v>4.8611111111111112E-3</v>
      </c>
      <c r="G42" s="245"/>
      <c r="I42" s="60" t="s">
        <v>13</v>
      </c>
      <c r="J42" s="61">
        <v>0</v>
      </c>
      <c r="K42" s="50" t="s">
        <v>15</v>
      </c>
      <c r="L42" s="62">
        <v>0.52</v>
      </c>
      <c r="M42" s="51" t="s">
        <v>15</v>
      </c>
      <c r="N42" s="62">
        <v>0.35</v>
      </c>
      <c r="O42" s="60" t="s">
        <v>13</v>
      </c>
      <c r="P42" s="61">
        <v>0</v>
      </c>
    </row>
    <row r="43" spans="1:28" ht="13">
      <c r="A43" s="249"/>
      <c r="B43" s="249"/>
      <c r="C43" s="249"/>
      <c r="D43" s="249"/>
      <c r="E43" s="20" t="s">
        <v>15</v>
      </c>
      <c r="F43" s="59">
        <v>5.5555555555555558E-3</v>
      </c>
      <c r="G43" s="245"/>
      <c r="I43" s="50" t="s">
        <v>15</v>
      </c>
      <c r="J43" s="62">
        <v>0.95</v>
      </c>
      <c r="K43" s="50" t="s">
        <v>15</v>
      </c>
      <c r="L43" s="62">
        <v>0.91</v>
      </c>
      <c r="M43" s="51" t="s">
        <v>15</v>
      </c>
      <c r="N43" s="62">
        <v>0.95</v>
      </c>
      <c r="O43" s="51" t="s">
        <v>15</v>
      </c>
      <c r="P43" s="62">
        <v>0.93</v>
      </c>
    </row>
    <row r="44" spans="1:28" ht="13">
      <c r="A44" s="249"/>
      <c r="B44" s="249"/>
      <c r="C44" s="249"/>
      <c r="D44" s="249"/>
      <c r="E44" s="20" t="s">
        <v>15</v>
      </c>
      <c r="F44" s="59">
        <v>6.2500000000000003E-3</v>
      </c>
      <c r="G44" s="245"/>
      <c r="I44" s="50" t="s">
        <v>15</v>
      </c>
      <c r="J44" s="62">
        <v>0.96</v>
      </c>
      <c r="K44" s="50" t="s">
        <v>15</v>
      </c>
      <c r="L44" s="62">
        <v>0.91</v>
      </c>
      <c r="M44" s="51" t="s">
        <v>15</v>
      </c>
      <c r="N44" s="62">
        <v>0.96</v>
      </c>
      <c r="O44" s="51" t="s">
        <v>15</v>
      </c>
      <c r="P44" s="62">
        <v>0.93</v>
      </c>
    </row>
    <row r="45" spans="1:28" ht="13">
      <c r="A45" s="249"/>
      <c r="B45" s="249"/>
      <c r="C45" s="249"/>
      <c r="D45" s="249"/>
      <c r="E45" s="20" t="s">
        <v>15</v>
      </c>
      <c r="F45" s="59">
        <v>6.9444444444444441E-3</v>
      </c>
      <c r="G45" s="245"/>
      <c r="I45" s="50" t="s">
        <v>15</v>
      </c>
      <c r="J45" s="62">
        <v>0.95</v>
      </c>
      <c r="K45" s="50" t="s">
        <v>15</v>
      </c>
      <c r="L45" s="62">
        <v>0.91</v>
      </c>
      <c r="M45" s="51" t="s">
        <v>15</v>
      </c>
      <c r="N45" s="62">
        <v>0.96</v>
      </c>
      <c r="O45" s="51" t="s">
        <v>15</v>
      </c>
      <c r="P45" s="62">
        <v>0.94</v>
      </c>
    </row>
    <row r="46" spans="1:28" ht="13">
      <c r="A46" s="249"/>
      <c r="B46" s="249"/>
      <c r="C46" s="249"/>
      <c r="D46" s="249"/>
      <c r="E46" s="20" t="s">
        <v>15</v>
      </c>
      <c r="F46" s="59">
        <v>7.6388888888888886E-3</v>
      </c>
      <c r="G46" s="245"/>
      <c r="I46" s="50" t="s">
        <v>15</v>
      </c>
      <c r="J46" s="62">
        <v>0.94</v>
      </c>
      <c r="K46" s="50" t="s">
        <v>15</v>
      </c>
      <c r="L46" s="62">
        <v>0.87</v>
      </c>
      <c r="M46" s="51" t="s">
        <v>15</v>
      </c>
      <c r="N46" s="62">
        <v>0.95</v>
      </c>
      <c r="O46" s="51" t="s">
        <v>15</v>
      </c>
      <c r="P46" s="62">
        <v>0.93</v>
      </c>
    </row>
    <row r="47" spans="1:28" ht="13">
      <c r="A47" s="249"/>
      <c r="B47" s="249"/>
      <c r="C47" s="249"/>
      <c r="D47" s="249"/>
      <c r="E47" s="20" t="s">
        <v>15</v>
      </c>
      <c r="F47" s="59">
        <v>8.3333333333333332E-3</v>
      </c>
      <c r="G47" s="245"/>
      <c r="I47" s="50" t="s">
        <v>15</v>
      </c>
      <c r="J47" s="62">
        <v>0.93</v>
      </c>
      <c r="K47" s="50" t="s">
        <v>15</v>
      </c>
      <c r="L47" s="62">
        <v>0.91</v>
      </c>
      <c r="M47" s="51" t="s">
        <v>15</v>
      </c>
      <c r="N47" s="62">
        <v>0.97</v>
      </c>
      <c r="O47" s="51" t="s">
        <v>15</v>
      </c>
      <c r="P47" s="62">
        <v>0.93</v>
      </c>
    </row>
    <row r="48" spans="1:28" ht="13">
      <c r="A48" s="249"/>
      <c r="B48" s="249"/>
      <c r="C48" s="249"/>
      <c r="D48" s="249"/>
      <c r="E48" s="20" t="s">
        <v>15</v>
      </c>
      <c r="F48" s="59">
        <v>9.0277777777777769E-3</v>
      </c>
      <c r="G48" s="245"/>
      <c r="I48" s="50" t="s">
        <v>15</v>
      </c>
      <c r="J48" s="62">
        <v>0.94</v>
      </c>
      <c r="K48" s="50" t="s">
        <v>15</v>
      </c>
      <c r="L48" s="62">
        <v>0.88</v>
      </c>
      <c r="M48" s="51" t="s">
        <v>15</v>
      </c>
      <c r="N48" s="62">
        <v>0.95</v>
      </c>
      <c r="O48" s="51" t="s">
        <v>15</v>
      </c>
      <c r="P48" s="62">
        <v>0.91</v>
      </c>
    </row>
    <row r="49" spans="1:16" ht="13">
      <c r="A49" s="249"/>
      <c r="B49" s="249"/>
      <c r="C49" s="249"/>
      <c r="D49" s="249"/>
      <c r="E49" s="20" t="s">
        <v>15</v>
      </c>
      <c r="F49" s="59">
        <v>9.7222222222222224E-3</v>
      </c>
      <c r="G49" s="245"/>
      <c r="I49" s="50" t="s">
        <v>15</v>
      </c>
      <c r="J49" s="62">
        <v>0.92</v>
      </c>
      <c r="K49" s="50" t="s">
        <v>15</v>
      </c>
      <c r="L49" s="62">
        <v>0.83</v>
      </c>
      <c r="M49" s="51" t="s">
        <v>15</v>
      </c>
      <c r="N49" s="62">
        <v>0.95</v>
      </c>
      <c r="O49" s="51" t="s">
        <v>15</v>
      </c>
      <c r="P49" s="62">
        <v>0.97</v>
      </c>
    </row>
    <row r="50" spans="1:16" ht="13">
      <c r="A50" s="249"/>
      <c r="B50" s="249"/>
      <c r="C50" s="249"/>
      <c r="D50" s="249"/>
      <c r="E50" s="20" t="s">
        <v>15</v>
      </c>
      <c r="F50" s="59">
        <v>1.0416666666666666E-2</v>
      </c>
      <c r="G50" s="245"/>
      <c r="I50" s="50" t="s">
        <v>15</v>
      </c>
      <c r="J50" s="62">
        <v>0.94</v>
      </c>
      <c r="K50" s="50" t="s">
        <v>15</v>
      </c>
      <c r="L50" s="62">
        <v>0.91</v>
      </c>
      <c r="M50" s="51" t="s">
        <v>15</v>
      </c>
      <c r="N50" s="62">
        <v>0.95</v>
      </c>
      <c r="O50" s="51" t="s">
        <v>15</v>
      </c>
      <c r="P50" s="62">
        <v>0.92</v>
      </c>
    </row>
    <row r="51" spans="1:16" ht="13">
      <c r="A51" s="249"/>
      <c r="B51" s="249"/>
      <c r="C51" s="249"/>
      <c r="D51" s="249"/>
      <c r="E51" s="20" t="s">
        <v>15</v>
      </c>
      <c r="F51" s="59">
        <v>1.1111111111111112E-2</v>
      </c>
      <c r="G51" s="245"/>
      <c r="I51" s="50" t="s">
        <v>15</v>
      </c>
      <c r="J51" s="62">
        <v>0.95</v>
      </c>
      <c r="K51" s="50" t="s">
        <v>15</v>
      </c>
      <c r="L51" s="62">
        <v>0.92</v>
      </c>
      <c r="M51" s="51" t="s">
        <v>15</v>
      </c>
      <c r="N51" s="62">
        <v>0.96</v>
      </c>
      <c r="O51" s="51" t="s">
        <v>15</v>
      </c>
      <c r="P51" s="62">
        <v>0.93</v>
      </c>
    </row>
    <row r="52" spans="1:16" ht="13">
      <c r="A52" s="249"/>
      <c r="B52" s="249"/>
      <c r="C52" s="249"/>
      <c r="D52" s="249"/>
      <c r="E52" s="20" t="s">
        <v>15</v>
      </c>
      <c r="F52" s="59">
        <v>1.1805555555555555E-2</v>
      </c>
      <c r="G52" s="245"/>
      <c r="I52" s="50" t="s">
        <v>15</v>
      </c>
      <c r="J52" s="62">
        <v>0.95</v>
      </c>
      <c r="K52" s="50" t="s">
        <v>15</v>
      </c>
      <c r="L52" s="62">
        <v>0.92</v>
      </c>
      <c r="M52" s="51" t="s">
        <v>15</v>
      </c>
      <c r="N52" s="62">
        <v>0.95</v>
      </c>
      <c r="O52" s="51" t="s">
        <v>15</v>
      </c>
      <c r="P52" s="62">
        <v>0.93</v>
      </c>
    </row>
    <row r="53" spans="1:16" ht="13">
      <c r="A53" s="249"/>
      <c r="B53" s="249"/>
      <c r="C53" s="249"/>
      <c r="D53" s="249"/>
      <c r="E53" s="20" t="s">
        <v>15</v>
      </c>
      <c r="F53" s="59">
        <v>1.2500000000000001E-2</v>
      </c>
      <c r="G53" s="245"/>
      <c r="I53" s="50" t="s">
        <v>15</v>
      </c>
      <c r="J53" s="62">
        <v>0.95</v>
      </c>
      <c r="K53" s="50" t="s">
        <v>15</v>
      </c>
      <c r="L53" s="62">
        <v>0.92</v>
      </c>
      <c r="M53" s="51" t="s">
        <v>15</v>
      </c>
      <c r="N53" s="62">
        <v>0.96</v>
      </c>
      <c r="O53" s="51" t="s">
        <v>15</v>
      </c>
      <c r="P53" s="62">
        <v>0.92</v>
      </c>
    </row>
    <row r="54" spans="1:16" ht="13">
      <c r="A54" s="249"/>
      <c r="B54" s="249"/>
      <c r="C54" s="249"/>
      <c r="D54" s="249"/>
      <c r="E54" s="20" t="s">
        <v>15</v>
      </c>
      <c r="F54" s="59">
        <v>1.3194444444444444E-2</v>
      </c>
      <c r="G54" s="245"/>
      <c r="I54" s="50" t="s">
        <v>15</v>
      </c>
      <c r="J54" s="62">
        <v>0.84</v>
      </c>
      <c r="K54" s="50" t="s">
        <v>15</v>
      </c>
      <c r="L54" s="62">
        <v>0.85</v>
      </c>
      <c r="M54" s="51" t="s">
        <v>15</v>
      </c>
      <c r="N54" s="62">
        <v>0.93</v>
      </c>
      <c r="O54" s="51" t="s">
        <v>15</v>
      </c>
      <c r="P54" s="62">
        <v>0.75</v>
      </c>
    </row>
    <row r="55" spans="1:16" ht="13">
      <c r="A55" s="249"/>
      <c r="B55" s="249"/>
      <c r="C55" s="249"/>
      <c r="D55" s="249"/>
      <c r="E55" s="20" t="s">
        <v>15</v>
      </c>
      <c r="F55" s="59">
        <v>1.3888888888888888E-2</v>
      </c>
      <c r="G55" s="245"/>
      <c r="I55" s="50" t="s">
        <v>15</v>
      </c>
      <c r="J55" s="62">
        <v>0.95</v>
      </c>
      <c r="K55" s="50" t="s">
        <v>15</v>
      </c>
      <c r="L55" s="62">
        <v>0.91</v>
      </c>
      <c r="M55" s="51" t="s">
        <v>15</v>
      </c>
      <c r="N55" s="62">
        <v>0.97</v>
      </c>
      <c r="O55" s="51" t="s">
        <v>15</v>
      </c>
      <c r="P55" s="62">
        <v>0.94</v>
      </c>
    </row>
    <row r="56" spans="1:16" ht="13">
      <c r="A56" s="249"/>
      <c r="B56" s="249"/>
      <c r="C56" s="249"/>
      <c r="D56" s="249"/>
      <c r="E56" s="20" t="s">
        <v>15</v>
      </c>
      <c r="F56" s="59">
        <v>1.4583333333333334E-2</v>
      </c>
      <c r="G56" s="245"/>
      <c r="I56" s="50" t="s">
        <v>15</v>
      </c>
      <c r="J56" s="62">
        <v>0.95</v>
      </c>
      <c r="K56" s="50" t="s">
        <v>15</v>
      </c>
      <c r="L56" s="62">
        <v>0.93</v>
      </c>
      <c r="M56" s="51" t="s">
        <v>15</v>
      </c>
      <c r="N56" s="62">
        <v>0.95</v>
      </c>
      <c r="O56" s="51" t="s">
        <v>15</v>
      </c>
      <c r="P56" s="62">
        <v>0.94</v>
      </c>
    </row>
    <row r="57" spans="1:16" ht="13">
      <c r="A57" s="249"/>
      <c r="B57" s="249"/>
      <c r="C57" s="249"/>
      <c r="D57" s="249"/>
      <c r="E57" s="20" t="s">
        <v>15</v>
      </c>
      <c r="F57" s="59">
        <v>1.5277777777777777E-2</v>
      </c>
      <c r="G57" s="245"/>
      <c r="I57" s="50" t="s">
        <v>15</v>
      </c>
      <c r="J57" s="62">
        <v>0.94</v>
      </c>
      <c r="K57" s="50" t="s">
        <v>15</v>
      </c>
      <c r="L57" s="62">
        <v>0.92</v>
      </c>
      <c r="M57" s="51" t="s">
        <v>15</v>
      </c>
      <c r="N57" s="62">
        <v>0.96</v>
      </c>
      <c r="O57" s="51" t="s">
        <v>15</v>
      </c>
      <c r="P57" s="62">
        <v>0.93</v>
      </c>
    </row>
    <row r="58" spans="1:16" ht="13">
      <c r="A58" s="249"/>
      <c r="B58" s="249"/>
      <c r="C58" s="249"/>
      <c r="D58" s="249"/>
      <c r="E58" s="20" t="s">
        <v>15</v>
      </c>
      <c r="F58" s="59">
        <v>1.5972222222222221E-2</v>
      </c>
      <c r="G58" s="245"/>
      <c r="I58" s="50" t="s">
        <v>15</v>
      </c>
      <c r="J58" s="62">
        <v>0.95</v>
      </c>
      <c r="K58" s="50" t="s">
        <v>15</v>
      </c>
      <c r="L58" s="62">
        <v>0.93</v>
      </c>
      <c r="M58" s="51" t="s">
        <v>15</v>
      </c>
      <c r="N58" s="62">
        <v>0.97</v>
      </c>
      <c r="O58" s="51" t="s">
        <v>15</v>
      </c>
      <c r="P58" s="62">
        <v>0.94</v>
      </c>
    </row>
    <row r="59" spans="1:16" ht="13">
      <c r="A59" s="249"/>
      <c r="B59" s="249"/>
      <c r="C59" s="249"/>
      <c r="D59" s="249"/>
      <c r="E59" s="20" t="s">
        <v>15</v>
      </c>
      <c r="F59" s="59">
        <v>1.6666666666666666E-2</v>
      </c>
      <c r="G59" s="245"/>
      <c r="I59" s="50" t="s">
        <v>15</v>
      </c>
      <c r="J59" s="62">
        <v>0.95</v>
      </c>
      <c r="K59" s="50" t="s">
        <v>15</v>
      </c>
      <c r="L59" s="62">
        <v>0.92</v>
      </c>
      <c r="M59" s="51" t="s">
        <v>15</v>
      </c>
      <c r="N59" s="62">
        <v>0.97</v>
      </c>
      <c r="O59" s="51" t="s">
        <v>15</v>
      </c>
      <c r="P59" s="62">
        <v>0.93</v>
      </c>
    </row>
    <row r="60" spans="1:16" ht="13">
      <c r="A60" s="249"/>
      <c r="B60" s="249"/>
      <c r="C60" s="249"/>
      <c r="D60" s="249"/>
      <c r="E60" s="20" t="s">
        <v>15</v>
      </c>
      <c r="F60" s="59">
        <v>1.7361111111111112E-2</v>
      </c>
      <c r="G60" s="245"/>
      <c r="I60" s="60" t="s">
        <v>13</v>
      </c>
      <c r="J60" s="61">
        <v>0</v>
      </c>
      <c r="K60" s="50" t="s">
        <v>15</v>
      </c>
      <c r="L60" s="62">
        <v>0.74</v>
      </c>
      <c r="M60" s="51" t="s">
        <v>15</v>
      </c>
      <c r="N60" s="62">
        <v>0.83</v>
      </c>
      <c r="O60" s="53" t="s">
        <v>13</v>
      </c>
      <c r="P60" s="61">
        <v>0</v>
      </c>
    </row>
    <row r="61" spans="1:16" ht="13">
      <c r="A61" s="249"/>
      <c r="B61" s="249"/>
      <c r="C61" s="249"/>
      <c r="D61" s="249"/>
      <c r="E61" s="20" t="s">
        <v>15</v>
      </c>
      <c r="F61" s="59">
        <v>1.8055555555555554E-2</v>
      </c>
      <c r="G61" s="245"/>
      <c r="I61" s="50" t="s">
        <v>15</v>
      </c>
      <c r="J61" s="62">
        <v>0.54</v>
      </c>
      <c r="K61" s="50" t="s">
        <v>15</v>
      </c>
      <c r="L61" s="62">
        <v>0.88</v>
      </c>
      <c r="M61" s="51" t="s">
        <v>15</v>
      </c>
      <c r="N61" s="62">
        <v>0.92</v>
      </c>
      <c r="O61" s="51" t="s">
        <v>15</v>
      </c>
      <c r="P61" s="62">
        <v>0.8</v>
      </c>
    </row>
    <row r="62" spans="1:16" ht="13">
      <c r="A62" s="249"/>
      <c r="B62" s="249"/>
      <c r="C62" s="249"/>
      <c r="D62" s="249"/>
      <c r="E62" s="20" t="s">
        <v>15</v>
      </c>
      <c r="F62" s="59">
        <v>1.8749999999999999E-2</v>
      </c>
      <c r="G62" s="245"/>
      <c r="I62" s="50" t="s">
        <v>15</v>
      </c>
      <c r="J62" s="62">
        <v>0.96</v>
      </c>
      <c r="K62" s="50" t="s">
        <v>15</v>
      </c>
      <c r="L62" s="62">
        <v>0.92</v>
      </c>
      <c r="M62" s="51" t="s">
        <v>15</v>
      </c>
      <c r="N62" s="62">
        <v>0.96</v>
      </c>
      <c r="O62" s="51" t="s">
        <v>15</v>
      </c>
      <c r="P62" s="62">
        <v>0.93</v>
      </c>
    </row>
    <row r="63" spans="1:16" ht="13">
      <c r="A63" s="249"/>
      <c r="B63" s="249"/>
      <c r="C63" s="249"/>
      <c r="D63" s="249"/>
      <c r="E63" s="20" t="s">
        <v>15</v>
      </c>
      <c r="F63" s="59">
        <v>1.9444444444444445E-2</v>
      </c>
      <c r="G63" s="245"/>
      <c r="I63" s="50" t="s">
        <v>15</v>
      </c>
      <c r="J63" s="62">
        <v>0.95</v>
      </c>
      <c r="K63" s="50" t="s">
        <v>15</v>
      </c>
      <c r="L63" s="62">
        <v>0.93</v>
      </c>
      <c r="M63" s="51" t="s">
        <v>15</v>
      </c>
      <c r="N63" s="62">
        <v>0.96</v>
      </c>
      <c r="O63" s="51" t="s">
        <v>15</v>
      </c>
      <c r="P63" s="62">
        <v>0.93</v>
      </c>
    </row>
    <row r="64" spans="1:16" ht="13">
      <c r="A64" s="249"/>
      <c r="B64" s="249"/>
      <c r="C64" s="249"/>
      <c r="D64" s="249"/>
      <c r="E64" s="20" t="s">
        <v>15</v>
      </c>
      <c r="F64" s="59">
        <v>2.013888888888889E-2</v>
      </c>
      <c r="G64" s="245"/>
      <c r="I64" s="50" t="s">
        <v>15</v>
      </c>
      <c r="J64" s="62">
        <v>0.95</v>
      </c>
      <c r="K64" s="50" t="s">
        <v>15</v>
      </c>
      <c r="L64" s="62">
        <v>0.92</v>
      </c>
      <c r="M64" s="51" t="s">
        <v>15</v>
      </c>
      <c r="N64" s="62">
        <v>0.95</v>
      </c>
      <c r="O64" s="51" t="s">
        <v>15</v>
      </c>
      <c r="P64" s="62">
        <v>0.93</v>
      </c>
    </row>
    <row r="65" spans="1:16" ht="13">
      <c r="A65" s="249"/>
      <c r="B65" s="249"/>
      <c r="C65" s="249"/>
      <c r="D65" s="249"/>
      <c r="E65" s="20" t="s">
        <v>15</v>
      </c>
      <c r="F65" s="59">
        <v>2.0833333333333332E-2</v>
      </c>
      <c r="G65" s="245"/>
      <c r="I65" s="50" t="s">
        <v>15</v>
      </c>
      <c r="J65" s="62">
        <v>0.95</v>
      </c>
      <c r="K65" s="50" t="s">
        <v>15</v>
      </c>
      <c r="L65" s="62">
        <v>0.92</v>
      </c>
      <c r="M65" s="51" t="s">
        <v>15</v>
      </c>
      <c r="N65" s="62">
        <v>0.96</v>
      </c>
      <c r="O65" s="51" t="s">
        <v>15</v>
      </c>
      <c r="P65" s="62">
        <v>0.92</v>
      </c>
    </row>
    <row r="66" spans="1:16" ht="13">
      <c r="A66" s="249"/>
      <c r="B66" s="249"/>
      <c r="C66" s="249"/>
      <c r="D66" s="249"/>
      <c r="E66" s="20" t="s">
        <v>15</v>
      </c>
      <c r="F66" s="59">
        <v>2.1527777777777778E-2</v>
      </c>
      <c r="G66" s="245"/>
      <c r="I66" s="50" t="s">
        <v>15</v>
      </c>
      <c r="J66" s="62">
        <v>0.95</v>
      </c>
      <c r="K66" s="50" t="s">
        <v>15</v>
      </c>
      <c r="L66" s="62">
        <v>0.93</v>
      </c>
      <c r="M66" s="51" t="s">
        <v>15</v>
      </c>
      <c r="N66" s="62">
        <v>0.95</v>
      </c>
      <c r="O66" s="51" t="s">
        <v>15</v>
      </c>
      <c r="P66" s="62">
        <v>0.94</v>
      </c>
    </row>
    <row r="67" spans="1:16" ht="13">
      <c r="A67" s="249"/>
      <c r="B67" s="249"/>
      <c r="C67" s="249"/>
      <c r="D67" s="249"/>
      <c r="E67" s="20" t="s">
        <v>15</v>
      </c>
      <c r="F67" s="59">
        <v>2.2222222222222223E-2</v>
      </c>
      <c r="G67" s="245"/>
      <c r="I67" s="50" t="s">
        <v>15</v>
      </c>
      <c r="J67" s="62">
        <v>0.91</v>
      </c>
      <c r="K67" s="50" t="s">
        <v>15</v>
      </c>
      <c r="L67" s="62">
        <v>0.88</v>
      </c>
      <c r="M67" s="51" t="s">
        <v>15</v>
      </c>
      <c r="N67" s="62">
        <v>0.87</v>
      </c>
      <c r="O67" s="51" t="s">
        <v>15</v>
      </c>
      <c r="P67" s="62">
        <v>0.91</v>
      </c>
    </row>
    <row r="68" spans="1:16" ht="13">
      <c r="A68" s="249"/>
      <c r="B68" s="249"/>
      <c r="C68" s="249"/>
      <c r="D68" s="249"/>
      <c r="E68" s="20" t="s">
        <v>15</v>
      </c>
      <c r="F68" s="59">
        <v>2.2916666666666665E-2</v>
      </c>
      <c r="G68" s="245"/>
      <c r="I68" s="50" t="s">
        <v>15</v>
      </c>
      <c r="J68" s="62">
        <v>0.95</v>
      </c>
      <c r="K68" s="50" t="s">
        <v>15</v>
      </c>
      <c r="L68" s="62">
        <v>0.92</v>
      </c>
      <c r="M68" s="51" t="s">
        <v>15</v>
      </c>
      <c r="N68" s="62">
        <v>0.96</v>
      </c>
      <c r="O68" s="51" t="s">
        <v>15</v>
      </c>
      <c r="P68" s="62">
        <v>0.94</v>
      </c>
    </row>
    <row r="69" spans="1:16" ht="13">
      <c r="A69" s="249"/>
      <c r="B69" s="249"/>
      <c r="C69" s="249"/>
      <c r="D69" s="249"/>
      <c r="E69" s="20" t="s">
        <v>15</v>
      </c>
      <c r="F69" s="59">
        <v>2.361111111111111E-2</v>
      </c>
      <c r="G69" s="245"/>
      <c r="I69" s="50" t="s">
        <v>15</v>
      </c>
      <c r="J69" s="62">
        <v>0.94</v>
      </c>
      <c r="K69" s="50" t="s">
        <v>15</v>
      </c>
      <c r="L69" s="62">
        <v>0.89</v>
      </c>
      <c r="M69" s="51" t="s">
        <v>15</v>
      </c>
      <c r="N69" s="62">
        <v>0.95</v>
      </c>
      <c r="O69" s="51" t="s">
        <v>15</v>
      </c>
      <c r="P69" s="62">
        <v>0.93</v>
      </c>
    </row>
    <row r="70" spans="1:16" ht="13">
      <c r="A70" s="249"/>
      <c r="B70" s="249"/>
      <c r="C70" s="249"/>
      <c r="D70" s="249"/>
      <c r="E70" s="20" t="s">
        <v>15</v>
      </c>
      <c r="F70" s="59">
        <v>2.4305555555555556E-2</v>
      </c>
      <c r="G70" s="245"/>
      <c r="I70" s="50" t="s">
        <v>15</v>
      </c>
      <c r="J70" s="62">
        <v>0.94</v>
      </c>
      <c r="K70" s="50" t="s">
        <v>15</v>
      </c>
      <c r="L70" s="62">
        <v>0.92</v>
      </c>
      <c r="M70" s="51" t="s">
        <v>15</v>
      </c>
      <c r="N70" s="62">
        <v>0.96</v>
      </c>
      <c r="O70" s="51" t="s">
        <v>15</v>
      </c>
      <c r="P70" s="62">
        <v>0.95</v>
      </c>
    </row>
    <row r="71" spans="1:16" ht="13">
      <c r="A71" s="249"/>
      <c r="B71" s="249"/>
      <c r="C71" s="249"/>
      <c r="D71" s="249"/>
      <c r="E71" s="20" t="s">
        <v>15</v>
      </c>
      <c r="F71" s="59">
        <v>2.5000000000000001E-2</v>
      </c>
      <c r="G71" s="245"/>
      <c r="I71" s="50" t="s">
        <v>15</v>
      </c>
      <c r="J71" s="62">
        <v>0.95</v>
      </c>
      <c r="K71" s="50" t="s">
        <v>15</v>
      </c>
      <c r="L71" s="62">
        <v>0.92</v>
      </c>
      <c r="M71" s="51" t="s">
        <v>15</v>
      </c>
      <c r="N71" s="62">
        <v>0.95</v>
      </c>
      <c r="O71" s="51" t="s">
        <v>15</v>
      </c>
      <c r="P71" s="62">
        <v>0.93</v>
      </c>
    </row>
    <row r="72" spans="1:16" ht="14">
      <c r="A72" s="249"/>
      <c r="B72" s="249"/>
      <c r="C72" s="249"/>
      <c r="D72" s="249"/>
      <c r="E72" s="20" t="s">
        <v>15</v>
      </c>
      <c r="F72" s="59">
        <v>2.5694444444444443E-2</v>
      </c>
      <c r="G72" s="245"/>
      <c r="I72" s="60" t="s">
        <v>13</v>
      </c>
      <c r="J72" s="61">
        <v>0</v>
      </c>
      <c r="K72" s="60" t="s">
        <v>13</v>
      </c>
      <c r="L72" s="63">
        <v>0</v>
      </c>
      <c r="M72" s="51" t="s">
        <v>15</v>
      </c>
      <c r="N72" s="62">
        <v>0.6</v>
      </c>
      <c r="O72" s="53" t="s">
        <v>13</v>
      </c>
      <c r="P72" s="63">
        <v>0</v>
      </c>
    </row>
    <row r="73" spans="1:16" ht="13">
      <c r="A73" s="249"/>
      <c r="B73" s="249"/>
      <c r="C73" s="249"/>
      <c r="D73" s="249"/>
      <c r="E73" s="20" t="s">
        <v>15</v>
      </c>
      <c r="F73" s="59">
        <v>2.6388888888888889E-2</v>
      </c>
      <c r="G73" s="245"/>
      <c r="I73" s="50" t="s">
        <v>15</v>
      </c>
      <c r="J73" s="62">
        <v>0.95</v>
      </c>
      <c r="K73" s="50" t="s">
        <v>15</v>
      </c>
      <c r="L73" s="62">
        <v>0.92</v>
      </c>
      <c r="M73" s="51" t="s">
        <v>15</v>
      </c>
      <c r="N73" s="62">
        <v>0.96</v>
      </c>
      <c r="O73" s="51" t="s">
        <v>15</v>
      </c>
      <c r="P73" s="62">
        <v>0.94</v>
      </c>
    </row>
    <row r="74" spans="1:16" ht="13">
      <c r="A74" s="249"/>
      <c r="B74" s="249"/>
      <c r="C74" s="249"/>
      <c r="D74" s="249"/>
      <c r="E74" s="20" t="s">
        <v>15</v>
      </c>
      <c r="F74" s="59">
        <v>2.7083333333333334E-2</v>
      </c>
      <c r="G74" s="245"/>
      <c r="I74" s="50" t="s">
        <v>15</v>
      </c>
      <c r="J74" s="62">
        <v>0.94</v>
      </c>
      <c r="K74" s="50" t="s">
        <v>15</v>
      </c>
      <c r="L74" s="62">
        <v>0.89</v>
      </c>
      <c r="M74" s="51" t="s">
        <v>15</v>
      </c>
      <c r="N74" s="62">
        <v>0.94</v>
      </c>
      <c r="O74" s="51" t="s">
        <v>15</v>
      </c>
      <c r="P74" s="62">
        <v>0.44</v>
      </c>
    </row>
    <row r="75" spans="1:16" ht="13">
      <c r="A75" s="249"/>
      <c r="B75" s="249"/>
      <c r="C75" s="249"/>
      <c r="D75" s="249"/>
      <c r="E75" s="20" t="s">
        <v>15</v>
      </c>
      <c r="F75" s="59">
        <v>2.7777777777777776E-2</v>
      </c>
      <c r="G75" s="245"/>
      <c r="I75" s="50" t="s">
        <v>15</v>
      </c>
      <c r="J75" s="62">
        <v>0.89</v>
      </c>
      <c r="K75" s="50" t="s">
        <v>15</v>
      </c>
      <c r="L75" s="62">
        <v>0.86</v>
      </c>
      <c r="M75" s="51" t="s">
        <v>15</v>
      </c>
      <c r="N75" s="62">
        <v>0.83</v>
      </c>
      <c r="O75" s="51" t="s">
        <v>15</v>
      </c>
      <c r="P75" s="62">
        <v>0.85</v>
      </c>
    </row>
    <row r="76" spans="1:16" ht="13">
      <c r="A76" s="249"/>
      <c r="B76" s="249"/>
      <c r="C76" s="249"/>
      <c r="D76" s="249"/>
      <c r="E76" s="20" t="s">
        <v>15</v>
      </c>
      <c r="F76" s="59">
        <v>2.8472222222222222E-2</v>
      </c>
      <c r="G76" s="245"/>
      <c r="I76" s="50" t="s">
        <v>15</v>
      </c>
      <c r="J76" s="62">
        <v>0.95</v>
      </c>
      <c r="K76" s="50" t="s">
        <v>15</v>
      </c>
      <c r="L76" s="62">
        <v>0.92</v>
      </c>
      <c r="M76" s="51" t="s">
        <v>15</v>
      </c>
      <c r="N76" s="62">
        <v>0.96</v>
      </c>
      <c r="O76" s="51" t="s">
        <v>15</v>
      </c>
      <c r="P76" s="62">
        <v>0.93</v>
      </c>
    </row>
    <row r="77" spans="1:16" ht="13">
      <c r="A77" s="249"/>
      <c r="B77" s="249"/>
      <c r="C77" s="249"/>
      <c r="D77" s="249"/>
      <c r="E77" s="20" t="s">
        <v>15</v>
      </c>
      <c r="F77" s="59">
        <v>2.9166666666666667E-2</v>
      </c>
      <c r="G77" s="245"/>
      <c r="I77" s="50" t="s">
        <v>15</v>
      </c>
      <c r="J77" s="62">
        <v>0.95</v>
      </c>
      <c r="K77" s="50" t="s">
        <v>15</v>
      </c>
      <c r="L77" s="62">
        <v>0.91</v>
      </c>
      <c r="M77" s="51" t="s">
        <v>15</v>
      </c>
      <c r="N77" s="62">
        <v>0.95</v>
      </c>
      <c r="O77" s="51" t="s">
        <v>15</v>
      </c>
      <c r="P77" s="62">
        <v>0.93</v>
      </c>
    </row>
    <row r="78" spans="1:16" ht="13">
      <c r="A78" s="249"/>
      <c r="B78" s="249"/>
      <c r="C78" s="249"/>
      <c r="D78" s="249"/>
      <c r="E78" s="20" t="s">
        <v>15</v>
      </c>
      <c r="F78" s="59">
        <v>2.9861111111111113E-2</v>
      </c>
      <c r="G78" s="245"/>
      <c r="I78" s="50" t="s">
        <v>15</v>
      </c>
      <c r="J78" s="62">
        <v>0.95</v>
      </c>
      <c r="K78" s="50" t="s">
        <v>15</v>
      </c>
      <c r="L78" s="62">
        <v>0.92</v>
      </c>
      <c r="M78" s="51" t="s">
        <v>15</v>
      </c>
      <c r="N78" s="62">
        <v>0.95</v>
      </c>
      <c r="O78" s="51" t="s">
        <v>15</v>
      </c>
      <c r="P78" s="62">
        <v>0.94</v>
      </c>
    </row>
    <row r="79" spans="1:16" ht="13">
      <c r="A79" s="249"/>
      <c r="B79" s="249"/>
      <c r="C79" s="249"/>
      <c r="D79" s="249"/>
      <c r="E79" s="20" t="s">
        <v>15</v>
      </c>
      <c r="F79" s="59">
        <v>3.0555555555555555E-2</v>
      </c>
      <c r="G79" s="245"/>
      <c r="I79" s="50" t="s">
        <v>15</v>
      </c>
      <c r="J79" s="62">
        <v>0.7</v>
      </c>
      <c r="K79" s="50" t="s">
        <v>15</v>
      </c>
      <c r="L79" s="62">
        <v>0.81</v>
      </c>
      <c r="M79" s="51" t="s">
        <v>15</v>
      </c>
      <c r="N79" s="62">
        <v>0.89</v>
      </c>
      <c r="O79" s="51" t="s">
        <v>15</v>
      </c>
      <c r="P79" s="62">
        <v>0.89</v>
      </c>
    </row>
    <row r="80" spans="1:16" ht="13">
      <c r="A80" s="249"/>
      <c r="B80" s="249"/>
      <c r="C80" s="249"/>
      <c r="D80" s="249"/>
      <c r="E80" s="20" t="s">
        <v>15</v>
      </c>
      <c r="F80" s="59">
        <v>3.125E-2</v>
      </c>
      <c r="G80" s="245"/>
      <c r="I80" s="50" t="s">
        <v>15</v>
      </c>
      <c r="J80" s="62">
        <v>0.89</v>
      </c>
      <c r="K80" s="50" t="s">
        <v>15</v>
      </c>
      <c r="L80" s="62">
        <v>0.78</v>
      </c>
      <c r="M80" s="51" t="s">
        <v>15</v>
      </c>
      <c r="N80" s="62">
        <v>0.89</v>
      </c>
      <c r="O80" s="51" t="s">
        <v>15</v>
      </c>
      <c r="P80" s="62">
        <v>0.81</v>
      </c>
    </row>
    <row r="81" spans="1:28" ht="13">
      <c r="A81" s="249"/>
      <c r="B81" s="249"/>
      <c r="C81" s="249"/>
      <c r="D81" s="249"/>
      <c r="E81" s="20" t="s">
        <v>15</v>
      </c>
      <c r="F81" s="59">
        <v>3.1944444444444442E-2</v>
      </c>
      <c r="G81" s="245"/>
      <c r="I81" s="60" t="s">
        <v>13</v>
      </c>
      <c r="J81" s="61">
        <v>0</v>
      </c>
      <c r="K81" s="50" t="s">
        <v>15</v>
      </c>
      <c r="L81" s="62">
        <v>0.49</v>
      </c>
      <c r="M81" s="51" t="s">
        <v>15</v>
      </c>
      <c r="N81" s="62">
        <v>0.81</v>
      </c>
      <c r="O81" s="53" t="s">
        <v>13</v>
      </c>
      <c r="P81" s="61">
        <v>0</v>
      </c>
    </row>
    <row r="82" spans="1:28" ht="13">
      <c r="A82" s="249"/>
      <c r="B82" s="249"/>
      <c r="C82" s="249"/>
      <c r="D82" s="249"/>
      <c r="E82" s="20" t="s">
        <v>15</v>
      </c>
      <c r="F82" s="59">
        <v>3.2638888888888891E-2</v>
      </c>
      <c r="G82" s="245"/>
      <c r="I82" s="50" t="s">
        <v>15</v>
      </c>
      <c r="J82" s="62">
        <v>0.56999999999999995</v>
      </c>
      <c r="K82" s="50" t="s">
        <v>15</v>
      </c>
      <c r="L82" s="62">
        <v>0.77</v>
      </c>
      <c r="M82" s="51" t="s">
        <v>15</v>
      </c>
      <c r="N82" s="62">
        <v>0.81</v>
      </c>
      <c r="O82" s="51" t="s">
        <v>15</v>
      </c>
      <c r="P82" s="62">
        <v>0.31</v>
      </c>
    </row>
    <row r="83" spans="1:28" ht="13">
      <c r="A83" s="249"/>
      <c r="B83" s="249"/>
      <c r="C83" s="249"/>
      <c r="D83" s="249"/>
      <c r="E83" s="20" t="s">
        <v>15</v>
      </c>
      <c r="F83" s="59">
        <v>3.3333333333333333E-2</v>
      </c>
      <c r="G83" s="245"/>
      <c r="I83" s="50" t="s">
        <v>15</v>
      </c>
      <c r="J83" s="62">
        <v>0.93</v>
      </c>
      <c r="K83" s="50" t="s">
        <v>15</v>
      </c>
      <c r="L83" s="62">
        <v>0.87</v>
      </c>
      <c r="M83" s="51" t="s">
        <v>15</v>
      </c>
      <c r="N83" s="62">
        <v>0.91</v>
      </c>
      <c r="O83" s="51" t="s">
        <v>15</v>
      </c>
      <c r="P83" s="62">
        <v>0.44</v>
      </c>
    </row>
    <row r="84" spans="1:28" ht="13">
      <c r="A84" s="249"/>
      <c r="B84" s="249"/>
      <c r="C84" s="249"/>
      <c r="D84" s="249"/>
      <c r="E84" s="20" t="s">
        <v>15</v>
      </c>
      <c r="F84" s="59">
        <v>3.4027777777777775E-2</v>
      </c>
      <c r="G84" s="245"/>
      <c r="I84" s="50" t="s">
        <v>15</v>
      </c>
      <c r="J84" s="62">
        <v>0.94</v>
      </c>
      <c r="K84" s="50" t="s">
        <v>15</v>
      </c>
      <c r="L84" s="62">
        <v>0.9</v>
      </c>
      <c r="M84" s="51" t="s">
        <v>15</v>
      </c>
      <c r="N84" s="62">
        <v>0.96</v>
      </c>
      <c r="O84" s="51" t="s">
        <v>15</v>
      </c>
      <c r="P84" s="62">
        <v>0.94</v>
      </c>
    </row>
    <row r="85" spans="1:28" ht="13">
      <c r="A85" s="249"/>
      <c r="B85" s="249"/>
      <c r="C85" s="249"/>
      <c r="D85" s="249"/>
      <c r="E85" s="20" t="s">
        <v>15</v>
      </c>
      <c r="F85" s="59">
        <v>3.4722222222222224E-2</v>
      </c>
      <c r="G85" s="245"/>
      <c r="I85" s="50" t="s">
        <v>15</v>
      </c>
      <c r="J85" s="62">
        <v>0.94</v>
      </c>
      <c r="K85" s="50" t="s">
        <v>15</v>
      </c>
      <c r="L85" s="62">
        <v>0.91</v>
      </c>
      <c r="M85" s="51" t="s">
        <v>15</v>
      </c>
      <c r="N85" s="62">
        <v>0.94</v>
      </c>
      <c r="O85" s="51" t="s">
        <v>15</v>
      </c>
      <c r="P85" s="62">
        <v>0.93</v>
      </c>
    </row>
    <row r="86" spans="1:28" ht="13">
      <c r="A86" s="249"/>
      <c r="B86" s="249"/>
      <c r="C86" s="249"/>
      <c r="D86" s="249"/>
      <c r="E86" s="20" t="s">
        <v>15</v>
      </c>
      <c r="F86" s="59">
        <v>3.5416666666666666E-2</v>
      </c>
      <c r="G86" s="245"/>
      <c r="I86" s="50" t="s">
        <v>15</v>
      </c>
      <c r="J86" s="62">
        <v>0.93</v>
      </c>
      <c r="K86" s="50" t="s">
        <v>15</v>
      </c>
      <c r="L86" s="62">
        <v>0.85</v>
      </c>
      <c r="M86" s="51" t="s">
        <v>15</v>
      </c>
      <c r="N86" s="62">
        <v>0.92</v>
      </c>
      <c r="O86" s="51" t="s">
        <v>15</v>
      </c>
      <c r="P86" s="62">
        <v>0.9</v>
      </c>
    </row>
    <row r="87" spans="1:28" ht="13">
      <c r="A87" s="249"/>
      <c r="B87" s="249"/>
      <c r="C87" s="249"/>
      <c r="D87" s="249"/>
      <c r="E87" s="20" t="s">
        <v>15</v>
      </c>
      <c r="F87" s="59">
        <v>3.6111111111111108E-2</v>
      </c>
      <c r="G87" s="246"/>
      <c r="I87" s="50" t="s">
        <v>15</v>
      </c>
      <c r="J87" s="62">
        <v>0.94</v>
      </c>
      <c r="K87" s="50" t="s">
        <v>15</v>
      </c>
      <c r="L87" s="62">
        <v>0.76</v>
      </c>
      <c r="M87" s="51" t="s">
        <v>15</v>
      </c>
      <c r="N87" s="62">
        <v>0.82</v>
      </c>
      <c r="O87" s="51" t="s">
        <v>15</v>
      </c>
      <c r="P87" s="62">
        <v>0.56000000000000005</v>
      </c>
    </row>
    <row r="88" spans="1:28" ht="13">
      <c r="A88" s="249"/>
      <c r="B88" s="249"/>
      <c r="C88" s="249"/>
      <c r="D88" s="249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</row>
    <row r="89" spans="1:28" ht="13">
      <c r="A89" s="249"/>
      <c r="B89" s="249"/>
      <c r="C89" s="249"/>
      <c r="D89" s="249"/>
      <c r="E89" s="242" t="s">
        <v>16</v>
      </c>
      <c r="F89" s="243"/>
      <c r="G89" s="243"/>
      <c r="H89" s="244"/>
      <c r="J89" s="3">
        <f>AVERAGE(J37:J40,J43:J59,J61:J71,J73:J80,J82:J87)</f>
        <v>0.91695652173913045</v>
      </c>
      <c r="L89" s="3">
        <f>AVERAGE(L36:L71,L73:L87)</f>
        <v>0.86921568627451007</v>
      </c>
      <c r="N89" s="3">
        <f>AVERAGE(N36:N87)</f>
        <v>0.91076923076923089</v>
      </c>
      <c r="P89" s="3">
        <f>AVERAGE(P37:P41,P43:P59,P61:P71,P73:P80,P82:P87)</f>
        <v>0.87446808510638296</v>
      </c>
    </row>
    <row r="90" spans="1:28" ht="13">
      <c r="A90" s="249"/>
      <c r="B90" s="249"/>
      <c r="C90" s="249"/>
      <c r="D90" s="249"/>
      <c r="E90" s="242" t="s">
        <v>1</v>
      </c>
      <c r="F90" s="243"/>
      <c r="G90" s="243"/>
      <c r="H90" s="244"/>
      <c r="J90" s="3">
        <f>COUNTIFS(J36:J87,"0" )+1</f>
        <v>7</v>
      </c>
      <c r="L90" s="3">
        <f>COUNTIFS(L35:L87,"0" )</f>
        <v>2</v>
      </c>
      <c r="N90" s="3">
        <f>COUNTIFS(N35:N87,"0" )</f>
        <v>1</v>
      </c>
      <c r="P90" s="3">
        <f>COUNTIFS(P35:P87,"0" )</f>
        <v>6</v>
      </c>
    </row>
    <row r="91" spans="1:28" ht="13">
      <c r="A91" s="249"/>
      <c r="B91" s="249"/>
      <c r="C91" s="249"/>
      <c r="D91" s="249"/>
      <c r="E91" s="242" t="s">
        <v>2</v>
      </c>
      <c r="F91" s="243"/>
      <c r="G91" s="243"/>
      <c r="H91" s="244"/>
      <c r="J91" s="3">
        <f>COUNTIFS(J36:J87,"&gt;0" )</f>
        <v>46</v>
      </c>
      <c r="L91" s="3">
        <f>COUNTIFS(L35:L87,"&gt;0" )</f>
        <v>51</v>
      </c>
      <c r="N91" s="3">
        <f>COUNTIFS(N35:N87,"&gt;0" )</f>
        <v>52</v>
      </c>
      <c r="P91" s="3">
        <f>COUNTIFS(P35:P87,"&gt;0" )</f>
        <v>47</v>
      </c>
    </row>
    <row r="92" spans="1:28" ht="13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</row>
    <row r="93" spans="1:28" ht="13">
      <c r="A93" s="305">
        <v>3</v>
      </c>
      <c r="B93" s="312" t="s">
        <v>0</v>
      </c>
      <c r="C93" s="312" t="s">
        <v>0</v>
      </c>
      <c r="D93" s="305" t="s">
        <v>5</v>
      </c>
      <c r="E93" s="118" t="s">
        <v>15</v>
      </c>
      <c r="F93" s="59">
        <v>0</v>
      </c>
      <c r="G93" s="308" t="s">
        <v>36</v>
      </c>
      <c r="I93" s="6" t="s">
        <v>15</v>
      </c>
      <c r="J93" s="8">
        <v>0.92</v>
      </c>
      <c r="K93" s="6" t="s">
        <v>15</v>
      </c>
      <c r="L93" s="8">
        <v>0.75</v>
      </c>
      <c r="M93" s="6" t="s">
        <v>15</v>
      </c>
      <c r="N93" s="8">
        <v>0.88</v>
      </c>
      <c r="O93" s="6" t="s">
        <v>15</v>
      </c>
      <c r="P93" s="8">
        <v>0.87</v>
      </c>
    </row>
    <row r="94" spans="1:28" ht="13">
      <c r="A94" s="249"/>
      <c r="B94" s="249"/>
      <c r="C94" s="249"/>
      <c r="D94" s="249"/>
      <c r="E94" s="20" t="s">
        <v>15</v>
      </c>
      <c r="F94" s="59">
        <v>6.9444444444444447E-4</v>
      </c>
      <c r="G94" s="245"/>
      <c r="I94" s="6" t="s">
        <v>15</v>
      </c>
      <c r="J94" s="8">
        <v>0.87</v>
      </c>
      <c r="K94" s="6" t="s">
        <v>15</v>
      </c>
      <c r="L94" s="8">
        <v>0.54</v>
      </c>
      <c r="M94" s="6" t="s">
        <v>15</v>
      </c>
      <c r="N94" s="8">
        <v>0.93</v>
      </c>
      <c r="O94" s="6" t="s">
        <v>15</v>
      </c>
      <c r="P94" s="8">
        <v>0.87</v>
      </c>
    </row>
    <row r="95" spans="1:28" ht="13">
      <c r="A95" s="249"/>
      <c r="B95" s="249"/>
      <c r="C95" s="249"/>
      <c r="D95" s="249"/>
      <c r="E95" s="20" t="s">
        <v>15</v>
      </c>
      <c r="F95" s="70">
        <v>1.3888888888888889E-3</v>
      </c>
      <c r="G95" s="245"/>
      <c r="I95" s="6" t="s">
        <v>15</v>
      </c>
      <c r="J95" s="8">
        <v>0.94</v>
      </c>
      <c r="K95" s="6" t="s">
        <v>15</v>
      </c>
      <c r="L95" s="8">
        <v>0.84</v>
      </c>
      <c r="M95" s="6" t="s">
        <v>15</v>
      </c>
      <c r="N95" s="8">
        <v>0.93</v>
      </c>
      <c r="O95" s="71" t="s">
        <v>105</v>
      </c>
      <c r="P95" s="72" t="s">
        <v>106</v>
      </c>
    </row>
    <row r="96" spans="1:28" ht="13">
      <c r="A96" s="249"/>
      <c r="B96" s="249"/>
      <c r="C96" s="249"/>
      <c r="D96" s="249"/>
      <c r="E96" s="20" t="s">
        <v>15</v>
      </c>
      <c r="F96" s="59">
        <v>2.0833333333333333E-3</v>
      </c>
      <c r="G96" s="245"/>
      <c r="I96" s="6" t="s">
        <v>15</v>
      </c>
      <c r="J96" s="8">
        <v>0.93</v>
      </c>
      <c r="K96" s="6" t="s">
        <v>15</v>
      </c>
      <c r="L96" s="8">
        <v>0.85</v>
      </c>
      <c r="M96" s="6" t="s">
        <v>15</v>
      </c>
      <c r="N96" s="8">
        <v>0.93</v>
      </c>
      <c r="O96" s="6" t="s">
        <v>15</v>
      </c>
      <c r="P96" s="8">
        <v>0.83</v>
      </c>
    </row>
    <row r="97" spans="1:16" ht="13">
      <c r="A97" s="249"/>
      <c r="B97" s="249"/>
      <c r="C97" s="249"/>
      <c r="D97" s="249"/>
      <c r="E97" s="20" t="s">
        <v>15</v>
      </c>
      <c r="F97" s="59">
        <v>2.7777777777777779E-3</v>
      </c>
      <c r="G97" s="245"/>
      <c r="I97" s="6" t="s">
        <v>15</v>
      </c>
      <c r="J97" s="8">
        <v>0.95</v>
      </c>
      <c r="K97" s="6" t="s">
        <v>15</v>
      </c>
      <c r="L97" s="8">
        <v>0.9</v>
      </c>
      <c r="M97" s="6" t="s">
        <v>15</v>
      </c>
      <c r="N97" s="8">
        <v>0.95</v>
      </c>
      <c r="O97" s="6" t="s">
        <v>15</v>
      </c>
      <c r="P97" s="8">
        <v>0.93</v>
      </c>
    </row>
    <row r="98" spans="1:16" ht="13">
      <c r="A98" s="249"/>
      <c r="B98" s="249"/>
      <c r="C98" s="249"/>
      <c r="D98" s="249"/>
      <c r="E98" s="20" t="s">
        <v>15</v>
      </c>
      <c r="F98" s="59">
        <v>3.472222222222222E-3</v>
      </c>
      <c r="G98" s="245"/>
      <c r="I98" s="6" t="s">
        <v>15</v>
      </c>
      <c r="J98" s="8">
        <v>0.95</v>
      </c>
      <c r="K98" s="6" t="s">
        <v>15</v>
      </c>
      <c r="L98" s="8">
        <v>0.9</v>
      </c>
      <c r="M98" s="6" t="s">
        <v>15</v>
      </c>
      <c r="N98" s="8">
        <v>0.96</v>
      </c>
      <c r="O98" s="6" t="s">
        <v>15</v>
      </c>
      <c r="P98" s="8">
        <v>0.93</v>
      </c>
    </row>
    <row r="99" spans="1:16" ht="13">
      <c r="A99" s="249"/>
      <c r="B99" s="249"/>
      <c r="C99" s="249"/>
      <c r="D99" s="249"/>
      <c r="E99" s="20" t="s">
        <v>15</v>
      </c>
      <c r="F99" s="59">
        <v>4.1666666666666666E-3</v>
      </c>
      <c r="G99" s="245"/>
      <c r="I99" s="6" t="s">
        <v>15</v>
      </c>
      <c r="J99" s="8">
        <v>0.9</v>
      </c>
      <c r="K99" s="6" t="s">
        <v>15</v>
      </c>
      <c r="L99" s="8">
        <v>0.91</v>
      </c>
      <c r="M99" s="6" t="s">
        <v>15</v>
      </c>
      <c r="N99" s="8">
        <v>0.94</v>
      </c>
      <c r="O99" s="6" t="s">
        <v>15</v>
      </c>
      <c r="P99" s="8">
        <v>0.93</v>
      </c>
    </row>
    <row r="100" spans="1:16" ht="13">
      <c r="A100" s="249"/>
      <c r="B100" s="249"/>
      <c r="C100" s="249"/>
      <c r="D100" s="249"/>
      <c r="E100" s="118" t="s">
        <v>19</v>
      </c>
      <c r="F100" s="59">
        <v>4.8611111111111112E-3</v>
      </c>
      <c r="G100" s="245"/>
      <c r="H100" s="119" t="s">
        <v>44</v>
      </c>
      <c r="I100" s="6" t="s">
        <v>19</v>
      </c>
      <c r="J100" s="8">
        <v>0.67</v>
      </c>
      <c r="K100" s="6" t="s">
        <v>19</v>
      </c>
      <c r="L100" s="8">
        <v>0.84</v>
      </c>
      <c r="M100" s="6" t="s">
        <v>19</v>
      </c>
      <c r="N100" s="8">
        <v>0.93</v>
      </c>
      <c r="O100" s="6" t="s">
        <v>19</v>
      </c>
      <c r="P100" s="8">
        <v>0.64</v>
      </c>
    </row>
    <row r="101" spans="1:16" ht="13">
      <c r="A101" s="249"/>
      <c r="B101" s="249"/>
      <c r="C101" s="249"/>
      <c r="D101" s="249"/>
      <c r="E101" s="20" t="s">
        <v>15</v>
      </c>
      <c r="F101" s="59">
        <v>5.5555555555555558E-3</v>
      </c>
      <c r="G101" s="245"/>
      <c r="I101" s="6" t="s">
        <v>15</v>
      </c>
      <c r="J101" s="8">
        <v>0.95</v>
      </c>
      <c r="K101" s="6" t="s">
        <v>15</v>
      </c>
      <c r="L101" s="8">
        <v>0.91</v>
      </c>
      <c r="M101" s="6" t="s">
        <v>15</v>
      </c>
      <c r="N101" s="8">
        <v>0.96</v>
      </c>
      <c r="O101" s="6" t="s">
        <v>15</v>
      </c>
      <c r="P101" s="8">
        <v>0.94</v>
      </c>
    </row>
    <row r="102" spans="1:16" ht="13">
      <c r="A102" s="249"/>
      <c r="B102" s="249"/>
      <c r="C102" s="249"/>
      <c r="D102" s="249"/>
      <c r="E102" s="20" t="s">
        <v>15</v>
      </c>
      <c r="F102" s="59">
        <v>6.2500000000000003E-3</v>
      </c>
      <c r="G102" s="245"/>
      <c r="I102" s="6" t="s">
        <v>15</v>
      </c>
      <c r="J102" s="8">
        <v>0.94</v>
      </c>
      <c r="K102" s="6" t="s">
        <v>15</v>
      </c>
      <c r="L102" s="8">
        <v>0.91</v>
      </c>
      <c r="M102" s="6" t="s">
        <v>15</v>
      </c>
      <c r="N102" s="8">
        <v>0.96</v>
      </c>
      <c r="O102" s="6" t="s">
        <v>15</v>
      </c>
      <c r="P102" s="8">
        <v>0.93</v>
      </c>
    </row>
    <row r="103" spans="1:16" ht="13">
      <c r="A103" s="249"/>
      <c r="B103" s="249"/>
      <c r="C103" s="249"/>
      <c r="D103" s="249"/>
      <c r="E103" s="20" t="s">
        <v>15</v>
      </c>
      <c r="F103" s="59">
        <v>6.9444444444444441E-3</v>
      </c>
      <c r="G103" s="245"/>
      <c r="H103" s="119"/>
      <c r="I103" s="6" t="s">
        <v>15</v>
      </c>
      <c r="J103" s="8">
        <v>0.94</v>
      </c>
      <c r="K103" s="6" t="s">
        <v>15</v>
      </c>
      <c r="L103" s="8">
        <v>0.9</v>
      </c>
      <c r="M103" s="6" t="s">
        <v>15</v>
      </c>
      <c r="N103" s="8">
        <v>0.95</v>
      </c>
      <c r="O103" s="6" t="s">
        <v>15</v>
      </c>
      <c r="P103" s="8">
        <v>0.91</v>
      </c>
    </row>
    <row r="104" spans="1:16" ht="13">
      <c r="A104" s="249"/>
      <c r="B104" s="249"/>
      <c r="C104" s="249"/>
      <c r="D104" s="249"/>
      <c r="E104" s="20" t="s">
        <v>15</v>
      </c>
      <c r="F104" s="59">
        <v>7.6388888888888886E-3</v>
      </c>
      <c r="G104" s="245"/>
      <c r="I104" s="6" t="s">
        <v>15</v>
      </c>
      <c r="J104" s="8">
        <v>0.95</v>
      </c>
      <c r="K104" s="6" t="s">
        <v>15</v>
      </c>
      <c r="L104" s="8">
        <v>0.85</v>
      </c>
      <c r="M104" s="6" t="s">
        <v>15</v>
      </c>
      <c r="N104" s="8">
        <v>0.94</v>
      </c>
      <c r="O104" s="6" t="s">
        <v>15</v>
      </c>
      <c r="P104" s="8">
        <v>0.89</v>
      </c>
    </row>
    <row r="105" spans="1:16" ht="13">
      <c r="A105" s="249"/>
      <c r="B105" s="249"/>
      <c r="C105" s="249"/>
      <c r="D105" s="249"/>
      <c r="E105" s="20" t="s">
        <v>15</v>
      </c>
      <c r="F105" s="59">
        <v>8.3333333333333332E-3</v>
      </c>
      <c r="G105" s="245"/>
      <c r="I105" s="6" t="s">
        <v>15</v>
      </c>
      <c r="J105" s="8">
        <v>0.94</v>
      </c>
      <c r="K105" s="6" t="s">
        <v>15</v>
      </c>
      <c r="L105" s="8">
        <v>0.84</v>
      </c>
      <c r="M105" s="6" t="s">
        <v>15</v>
      </c>
      <c r="N105" s="8">
        <v>0.93</v>
      </c>
      <c r="O105" s="6" t="s">
        <v>15</v>
      </c>
      <c r="P105" s="8">
        <v>0.9</v>
      </c>
    </row>
    <row r="106" spans="1:16" ht="13">
      <c r="A106" s="249"/>
      <c r="B106" s="249"/>
      <c r="C106" s="249"/>
      <c r="D106" s="249"/>
      <c r="E106" s="20" t="s">
        <v>15</v>
      </c>
      <c r="F106" s="59">
        <v>9.0277777777777769E-3</v>
      </c>
      <c r="G106" s="245"/>
      <c r="H106" s="119"/>
      <c r="I106" s="6" t="s">
        <v>15</v>
      </c>
      <c r="J106" s="8">
        <v>0.94</v>
      </c>
      <c r="K106" s="6" t="s">
        <v>15</v>
      </c>
      <c r="L106" s="8">
        <v>0.89</v>
      </c>
      <c r="M106" s="6" t="s">
        <v>15</v>
      </c>
      <c r="N106" s="8">
        <v>0.95</v>
      </c>
      <c r="O106" s="6" t="s">
        <v>15</v>
      </c>
      <c r="P106" s="8">
        <v>0.92</v>
      </c>
    </row>
    <row r="107" spans="1:16" ht="13">
      <c r="A107" s="249"/>
      <c r="B107" s="249"/>
      <c r="C107" s="249"/>
      <c r="D107" s="249"/>
      <c r="E107" s="20" t="s">
        <v>15</v>
      </c>
      <c r="F107" s="59">
        <v>9.7222222222222224E-3</v>
      </c>
      <c r="G107" s="245"/>
      <c r="I107" s="6" t="s">
        <v>15</v>
      </c>
      <c r="J107" s="8">
        <v>0.96</v>
      </c>
      <c r="K107" s="6" t="s">
        <v>15</v>
      </c>
      <c r="L107" s="8">
        <v>0.92</v>
      </c>
      <c r="M107" s="6" t="s">
        <v>15</v>
      </c>
      <c r="N107" s="8">
        <v>0.96</v>
      </c>
      <c r="O107" s="6" t="s">
        <v>15</v>
      </c>
      <c r="P107" s="8">
        <v>0.93</v>
      </c>
    </row>
    <row r="108" spans="1:16" ht="13">
      <c r="A108" s="249"/>
      <c r="B108" s="249"/>
      <c r="C108" s="249"/>
      <c r="D108" s="249"/>
      <c r="E108" s="20" t="s">
        <v>15</v>
      </c>
      <c r="F108" s="59">
        <v>1.0416666666666666E-2</v>
      </c>
      <c r="G108" s="245"/>
      <c r="I108" s="6" t="s">
        <v>15</v>
      </c>
      <c r="J108" s="8">
        <v>0.97</v>
      </c>
      <c r="K108" s="6" t="s">
        <v>15</v>
      </c>
      <c r="L108" s="8">
        <v>0.93</v>
      </c>
      <c r="M108" s="6" t="s">
        <v>15</v>
      </c>
      <c r="N108" s="8">
        <v>0.97</v>
      </c>
      <c r="O108" s="6" t="s">
        <v>15</v>
      </c>
      <c r="P108" s="8">
        <v>0.93</v>
      </c>
    </row>
    <row r="109" spans="1:16" ht="13">
      <c r="A109" s="249"/>
      <c r="B109" s="249"/>
      <c r="C109" s="249"/>
      <c r="D109" s="249"/>
      <c r="E109" s="20" t="s">
        <v>15</v>
      </c>
      <c r="F109" s="59">
        <v>1.1111111111111112E-2</v>
      </c>
      <c r="G109" s="245"/>
      <c r="H109" s="3" t="s">
        <v>44</v>
      </c>
      <c r="I109" s="6" t="s">
        <v>15</v>
      </c>
      <c r="J109" s="8">
        <v>0.93</v>
      </c>
      <c r="K109" s="6" t="s">
        <v>15</v>
      </c>
      <c r="L109" s="8">
        <v>0.85</v>
      </c>
      <c r="M109" s="6" t="s">
        <v>15</v>
      </c>
      <c r="N109" s="8">
        <v>0.95</v>
      </c>
      <c r="O109" s="6" t="s">
        <v>15</v>
      </c>
      <c r="P109" s="8">
        <v>0.84</v>
      </c>
    </row>
    <row r="110" spans="1:16" ht="13">
      <c r="A110" s="249"/>
      <c r="B110" s="249"/>
      <c r="C110" s="249"/>
      <c r="D110" s="249"/>
      <c r="E110" s="20" t="s">
        <v>15</v>
      </c>
      <c r="F110" s="59">
        <v>1.1805555555555555E-2</v>
      </c>
      <c r="G110" s="245"/>
      <c r="I110" s="6" t="s">
        <v>15</v>
      </c>
      <c r="J110" s="8">
        <v>0.95</v>
      </c>
      <c r="K110" s="6" t="s">
        <v>15</v>
      </c>
      <c r="L110" s="8">
        <v>0.92</v>
      </c>
      <c r="M110" s="6" t="s">
        <v>15</v>
      </c>
      <c r="N110" s="8">
        <v>0.96</v>
      </c>
      <c r="O110" s="6" t="s">
        <v>15</v>
      </c>
      <c r="P110" s="8">
        <v>0.93</v>
      </c>
    </row>
    <row r="111" spans="1:16" ht="13">
      <c r="A111" s="249"/>
      <c r="B111" s="249"/>
      <c r="C111" s="249"/>
      <c r="D111" s="249"/>
      <c r="E111" s="20" t="s">
        <v>15</v>
      </c>
      <c r="F111" s="59">
        <v>1.2500000000000001E-2</v>
      </c>
      <c r="G111" s="245"/>
      <c r="I111" s="6" t="s">
        <v>15</v>
      </c>
      <c r="J111" s="8">
        <v>0.95</v>
      </c>
      <c r="K111" s="6" t="s">
        <v>15</v>
      </c>
      <c r="L111" s="8">
        <v>0.91</v>
      </c>
      <c r="M111" s="6" t="s">
        <v>15</v>
      </c>
      <c r="N111" s="8">
        <v>0.96</v>
      </c>
      <c r="O111" s="6" t="s">
        <v>15</v>
      </c>
      <c r="P111" s="8">
        <v>0.93</v>
      </c>
    </row>
    <row r="112" spans="1:16" ht="13">
      <c r="A112" s="249"/>
      <c r="B112" s="249"/>
      <c r="C112" s="249"/>
      <c r="D112" s="249"/>
      <c r="E112" s="20" t="s">
        <v>15</v>
      </c>
      <c r="F112" s="59">
        <v>1.3194444444444444E-2</v>
      </c>
      <c r="G112" s="245"/>
      <c r="H112" s="119"/>
      <c r="I112" s="6" t="s">
        <v>15</v>
      </c>
      <c r="J112" s="8">
        <v>0.95</v>
      </c>
      <c r="K112" s="6" t="s">
        <v>15</v>
      </c>
      <c r="L112" s="8">
        <v>0.9</v>
      </c>
      <c r="M112" s="6" t="s">
        <v>15</v>
      </c>
      <c r="N112" s="8">
        <v>0.96</v>
      </c>
      <c r="O112" s="6" t="s">
        <v>15</v>
      </c>
      <c r="P112" s="8">
        <v>0.92</v>
      </c>
    </row>
    <row r="113" spans="1:16" ht="13">
      <c r="A113" s="249"/>
      <c r="B113" s="249"/>
      <c r="C113" s="249"/>
      <c r="D113" s="249"/>
      <c r="E113" s="20" t="s">
        <v>15</v>
      </c>
      <c r="F113" s="59">
        <v>1.3888888888888888E-2</v>
      </c>
      <c r="G113" s="245"/>
      <c r="I113" s="6" t="s">
        <v>15</v>
      </c>
      <c r="J113" s="8">
        <v>0.92</v>
      </c>
      <c r="K113" s="6" t="s">
        <v>15</v>
      </c>
      <c r="L113" s="8">
        <v>0.54</v>
      </c>
      <c r="M113" s="6" t="s">
        <v>15</v>
      </c>
      <c r="N113" s="8">
        <v>0.95</v>
      </c>
      <c r="O113" s="6" t="s">
        <v>15</v>
      </c>
      <c r="P113" s="8">
        <v>0.91</v>
      </c>
    </row>
    <row r="114" spans="1:16" ht="13">
      <c r="A114" s="249"/>
      <c r="B114" s="249"/>
      <c r="C114" s="249"/>
      <c r="D114" s="249"/>
      <c r="E114" s="20" t="s">
        <v>15</v>
      </c>
      <c r="F114" s="59">
        <v>1.4583333333333334E-2</v>
      </c>
      <c r="G114" s="245"/>
      <c r="I114" s="6" t="s">
        <v>15</v>
      </c>
      <c r="J114" s="8">
        <v>0.94</v>
      </c>
      <c r="K114" s="6" t="s">
        <v>15</v>
      </c>
      <c r="L114" s="8">
        <v>0.88</v>
      </c>
      <c r="M114" s="6" t="s">
        <v>15</v>
      </c>
      <c r="N114" s="8">
        <v>0.93</v>
      </c>
      <c r="O114" s="6" t="s">
        <v>15</v>
      </c>
      <c r="P114" s="8">
        <v>0.9</v>
      </c>
    </row>
    <row r="115" spans="1:16" ht="13">
      <c r="A115" s="249"/>
      <c r="B115" s="249"/>
      <c r="C115" s="249"/>
      <c r="D115" s="249"/>
      <c r="E115" s="20" t="s">
        <v>15</v>
      </c>
      <c r="F115" s="59">
        <v>1.5277777777777777E-2</v>
      </c>
      <c r="G115" s="245"/>
      <c r="I115" s="6" t="s">
        <v>15</v>
      </c>
      <c r="J115" s="8">
        <v>0.93</v>
      </c>
      <c r="K115" s="6" t="s">
        <v>15</v>
      </c>
      <c r="L115" s="8">
        <v>0.88</v>
      </c>
      <c r="M115" s="6" t="s">
        <v>15</v>
      </c>
      <c r="N115" s="8">
        <v>0.94</v>
      </c>
      <c r="O115" s="6" t="s">
        <v>15</v>
      </c>
      <c r="P115" s="8">
        <v>0.88</v>
      </c>
    </row>
    <row r="116" spans="1:16" ht="13">
      <c r="A116" s="249"/>
      <c r="B116" s="249"/>
      <c r="C116" s="249"/>
      <c r="D116" s="249"/>
      <c r="E116" s="20" t="s">
        <v>15</v>
      </c>
      <c r="F116" s="59">
        <v>1.5972222222222221E-2</v>
      </c>
      <c r="G116" s="245"/>
      <c r="I116" s="6" t="s">
        <v>15</v>
      </c>
      <c r="J116" s="8">
        <v>0.95</v>
      </c>
      <c r="K116" s="6" t="s">
        <v>15</v>
      </c>
      <c r="L116" s="8">
        <v>0.91</v>
      </c>
      <c r="M116" s="6" t="s">
        <v>15</v>
      </c>
      <c r="N116" s="8">
        <v>0.95</v>
      </c>
      <c r="O116" s="6" t="s">
        <v>15</v>
      </c>
      <c r="P116" s="8">
        <v>0.93</v>
      </c>
    </row>
    <row r="117" spans="1:16" ht="13">
      <c r="A117" s="249"/>
      <c r="B117" s="249"/>
      <c r="C117" s="249"/>
      <c r="D117" s="249"/>
      <c r="E117" s="20" t="s">
        <v>15</v>
      </c>
      <c r="F117" s="59">
        <v>1.6666666666666666E-2</v>
      </c>
      <c r="G117" s="245"/>
      <c r="I117" s="6" t="s">
        <v>15</v>
      </c>
      <c r="J117" s="8">
        <v>0.96</v>
      </c>
      <c r="K117" s="6" t="s">
        <v>15</v>
      </c>
      <c r="L117" s="8">
        <v>0.92</v>
      </c>
      <c r="M117" s="6" t="s">
        <v>15</v>
      </c>
      <c r="N117" s="8">
        <v>0.96</v>
      </c>
      <c r="O117" s="6" t="s">
        <v>15</v>
      </c>
      <c r="P117" s="8">
        <v>0.94</v>
      </c>
    </row>
    <row r="118" spans="1:16" ht="13">
      <c r="A118" s="249"/>
      <c r="B118" s="249"/>
      <c r="C118" s="249"/>
      <c r="D118" s="249"/>
      <c r="E118" s="20" t="s">
        <v>15</v>
      </c>
      <c r="F118" s="59">
        <v>1.7361111111111112E-2</v>
      </c>
      <c r="G118" s="245"/>
      <c r="I118" s="6" t="s">
        <v>15</v>
      </c>
      <c r="J118" s="8">
        <v>0.96</v>
      </c>
      <c r="K118" s="6" t="s">
        <v>15</v>
      </c>
      <c r="L118" s="8">
        <v>0.93</v>
      </c>
      <c r="M118" s="6" t="s">
        <v>15</v>
      </c>
      <c r="N118" s="8">
        <v>0.96</v>
      </c>
      <c r="O118" s="6" t="s">
        <v>15</v>
      </c>
      <c r="P118" s="8">
        <v>0.93</v>
      </c>
    </row>
    <row r="119" spans="1:16" ht="13">
      <c r="A119" s="249"/>
      <c r="B119" s="249"/>
      <c r="C119" s="249"/>
      <c r="D119" s="249"/>
      <c r="E119" s="20" t="s">
        <v>19</v>
      </c>
      <c r="F119" s="70">
        <v>1.8055555555555554E-2</v>
      </c>
      <c r="G119" s="245"/>
      <c r="H119" s="119" t="s">
        <v>44</v>
      </c>
      <c r="I119" s="74" t="s">
        <v>107</v>
      </c>
      <c r="J119" s="75">
        <v>0.28000000000000003</v>
      </c>
      <c r="K119" s="74" t="s">
        <v>13</v>
      </c>
      <c r="L119" s="75">
        <v>0</v>
      </c>
      <c r="M119" s="71" t="s">
        <v>108</v>
      </c>
      <c r="N119" s="72" t="s">
        <v>109</v>
      </c>
      <c r="O119" s="74" t="s">
        <v>107</v>
      </c>
      <c r="P119" s="75">
        <v>0.76</v>
      </c>
    </row>
    <row r="120" spans="1:16" ht="13">
      <c r="A120" s="249"/>
      <c r="B120" s="249"/>
      <c r="C120" s="249"/>
      <c r="D120" s="249"/>
      <c r="E120" s="20" t="s">
        <v>15</v>
      </c>
      <c r="F120" s="59">
        <v>1.8749999999999999E-2</v>
      </c>
      <c r="G120" s="245"/>
      <c r="I120" s="6" t="s">
        <v>15</v>
      </c>
      <c r="J120" s="8">
        <v>0.95</v>
      </c>
      <c r="K120" s="6" t="s">
        <v>15</v>
      </c>
      <c r="L120" s="8">
        <v>0.91</v>
      </c>
      <c r="M120" s="6" t="s">
        <v>15</v>
      </c>
      <c r="N120" s="8">
        <v>0.96</v>
      </c>
      <c r="O120" s="6" t="s">
        <v>15</v>
      </c>
      <c r="P120" s="8">
        <v>0.94</v>
      </c>
    </row>
    <row r="121" spans="1:16" ht="13">
      <c r="A121" s="249"/>
      <c r="B121" s="249"/>
      <c r="C121" s="249"/>
      <c r="D121" s="249"/>
      <c r="E121" s="20" t="s">
        <v>15</v>
      </c>
      <c r="F121" s="59">
        <v>1.9444444444444445E-2</v>
      </c>
      <c r="G121" s="245"/>
      <c r="H121" s="119" t="s">
        <v>44</v>
      </c>
      <c r="I121" s="6" t="s">
        <v>15</v>
      </c>
      <c r="J121" s="8">
        <v>0.91</v>
      </c>
      <c r="K121" s="6" t="s">
        <v>15</v>
      </c>
      <c r="L121" s="8">
        <v>0.84</v>
      </c>
      <c r="M121" s="6" t="s">
        <v>15</v>
      </c>
      <c r="N121" s="8">
        <v>0.94</v>
      </c>
      <c r="O121" s="6" t="s">
        <v>15</v>
      </c>
      <c r="P121" s="8">
        <v>0.89</v>
      </c>
    </row>
    <row r="122" spans="1:16" ht="13">
      <c r="A122" s="249"/>
      <c r="B122" s="249"/>
      <c r="C122" s="249"/>
      <c r="D122" s="249"/>
      <c r="E122" s="20" t="s">
        <v>15</v>
      </c>
      <c r="F122" s="59">
        <v>2.013888888888889E-2</v>
      </c>
      <c r="G122" s="245"/>
      <c r="H122" s="3" t="s">
        <v>80</v>
      </c>
      <c r="I122" s="6" t="s">
        <v>15</v>
      </c>
      <c r="J122" s="8">
        <v>0.95</v>
      </c>
      <c r="K122" s="6" t="s">
        <v>15</v>
      </c>
      <c r="L122" s="8">
        <v>0.91</v>
      </c>
      <c r="M122" s="6" t="s">
        <v>15</v>
      </c>
      <c r="N122" s="8">
        <v>0.96</v>
      </c>
      <c r="O122" s="6" t="s">
        <v>15</v>
      </c>
      <c r="P122" s="8">
        <v>0.93</v>
      </c>
    </row>
    <row r="123" spans="1:16" ht="13">
      <c r="A123" s="249"/>
      <c r="B123" s="249"/>
      <c r="C123" s="249"/>
      <c r="D123" s="249"/>
      <c r="E123" s="20" t="s">
        <v>15</v>
      </c>
      <c r="F123" s="59">
        <v>2.0833333333333332E-2</v>
      </c>
      <c r="G123" s="245"/>
      <c r="I123" s="6" t="s">
        <v>15</v>
      </c>
      <c r="J123" s="8">
        <v>0.95</v>
      </c>
      <c r="K123" s="6" t="s">
        <v>15</v>
      </c>
      <c r="L123" s="8">
        <v>0.92</v>
      </c>
      <c r="M123" s="6" t="s">
        <v>15</v>
      </c>
      <c r="N123" s="8">
        <v>0.96</v>
      </c>
      <c r="O123" s="6" t="s">
        <v>15</v>
      </c>
      <c r="P123" s="8">
        <v>0.94</v>
      </c>
    </row>
    <row r="124" spans="1:16" ht="13">
      <c r="A124" s="249"/>
      <c r="B124" s="249"/>
      <c r="C124" s="249"/>
      <c r="D124" s="249"/>
      <c r="E124" s="20" t="s">
        <v>15</v>
      </c>
      <c r="F124" s="59">
        <v>2.1527777777777778E-2</v>
      </c>
      <c r="G124" s="245"/>
      <c r="I124" s="6" t="s">
        <v>15</v>
      </c>
      <c r="J124" s="8">
        <v>0.95</v>
      </c>
      <c r="K124" s="6" t="s">
        <v>15</v>
      </c>
      <c r="L124" s="8">
        <v>0.91</v>
      </c>
      <c r="M124" s="6" t="s">
        <v>15</v>
      </c>
      <c r="N124" s="8">
        <v>0.96</v>
      </c>
      <c r="O124" s="6" t="s">
        <v>15</v>
      </c>
      <c r="P124" s="8">
        <v>0.93</v>
      </c>
    </row>
    <row r="125" spans="1:16" ht="13">
      <c r="A125" s="249"/>
      <c r="B125" s="249"/>
      <c r="C125" s="249"/>
      <c r="D125" s="249"/>
      <c r="E125" s="20" t="s">
        <v>15</v>
      </c>
      <c r="F125" s="59">
        <v>2.2222222222222223E-2</v>
      </c>
      <c r="G125" s="245"/>
      <c r="I125" s="6" t="s">
        <v>15</v>
      </c>
      <c r="J125" s="8">
        <v>0.95</v>
      </c>
      <c r="K125" s="6" t="s">
        <v>15</v>
      </c>
      <c r="L125" s="8">
        <v>0.9</v>
      </c>
      <c r="M125" s="6" t="s">
        <v>15</v>
      </c>
      <c r="N125" s="8">
        <v>0.94</v>
      </c>
      <c r="O125" s="6" t="s">
        <v>15</v>
      </c>
      <c r="P125" s="8">
        <v>0.93</v>
      </c>
    </row>
    <row r="126" spans="1:16" ht="13">
      <c r="A126" s="249"/>
      <c r="B126" s="249"/>
      <c r="C126" s="249"/>
      <c r="D126" s="249"/>
      <c r="E126" s="20" t="s">
        <v>15</v>
      </c>
      <c r="F126" s="59">
        <v>2.2916666666666665E-2</v>
      </c>
      <c r="G126" s="245"/>
      <c r="I126" s="6" t="s">
        <v>15</v>
      </c>
      <c r="J126" s="8">
        <v>0.96</v>
      </c>
      <c r="K126" s="6" t="s">
        <v>15</v>
      </c>
      <c r="L126" s="8">
        <v>0.92</v>
      </c>
      <c r="M126" s="6" t="s">
        <v>15</v>
      </c>
      <c r="N126" s="8">
        <v>0.97</v>
      </c>
      <c r="O126" s="6" t="s">
        <v>15</v>
      </c>
      <c r="P126" s="8">
        <v>0.93</v>
      </c>
    </row>
    <row r="127" spans="1:16" ht="13">
      <c r="A127" s="249"/>
      <c r="B127" s="249"/>
      <c r="C127" s="249"/>
      <c r="D127" s="249"/>
      <c r="E127" s="20" t="s">
        <v>19</v>
      </c>
      <c r="F127" s="59">
        <v>2.361111111111111E-2</v>
      </c>
      <c r="G127" s="245"/>
      <c r="H127" s="119" t="s">
        <v>44</v>
      </c>
      <c r="I127" s="6" t="s">
        <v>19</v>
      </c>
      <c r="J127" s="8">
        <v>0.9</v>
      </c>
      <c r="K127" s="74" t="s">
        <v>13</v>
      </c>
      <c r="L127" s="75">
        <v>0</v>
      </c>
      <c r="M127" s="6" t="s">
        <v>19</v>
      </c>
      <c r="N127" s="8">
        <v>0.94</v>
      </c>
      <c r="O127" s="6" t="s">
        <v>19</v>
      </c>
      <c r="P127" s="8">
        <v>0.42</v>
      </c>
    </row>
    <row r="128" spans="1:16" ht="13">
      <c r="A128" s="249"/>
      <c r="B128" s="249"/>
      <c r="C128" s="249"/>
      <c r="D128" s="249"/>
      <c r="E128" s="20" t="s">
        <v>15</v>
      </c>
      <c r="F128" s="59">
        <v>2.4305555555555556E-2</v>
      </c>
      <c r="G128" s="246"/>
      <c r="I128" s="6" t="s">
        <v>15</v>
      </c>
      <c r="J128" s="8">
        <v>0.95</v>
      </c>
      <c r="K128" s="6" t="s">
        <v>15</v>
      </c>
      <c r="L128" s="8">
        <v>0.91</v>
      </c>
      <c r="M128" s="6" t="s">
        <v>15</v>
      </c>
      <c r="N128" s="8">
        <v>0.96</v>
      </c>
      <c r="O128" s="6" t="s">
        <v>15</v>
      </c>
      <c r="P128" s="8">
        <v>0.94</v>
      </c>
    </row>
    <row r="129" spans="1:28" ht="13">
      <c r="A129" s="249"/>
      <c r="B129" s="249"/>
      <c r="C129" s="249"/>
      <c r="D129" s="249"/>
      <c r="E129" s="117"/>
      <c r="F129" s="54"/>
      <c r="G129" s="54"/>
      <c r="H129" s="64"/>
      <c r="I129" s="64"/>
      <c r="J129" s="54"/>
      <c r="K129" s="54"/>
      <c r="L129" s="64"/>
      <c r="M129" s="64"/>
      <c r="N129" s="64"/>
      <c r="O129" s="64"/>
      <c r="P129" s="117"/>
    </row>
    <row r="130" spans="1:28" ht="13">
      <c r="A130" s="249"/>
      <c r="B130" s="249"/>
      <c r="C130" s="249"/>
      <c r="D130" s="249"/>
      <c r="E130" s="242" t="s">
        <v>16</v>
      </c>
      <c r="F130" s="243"/>
      <c r="G130" s="243"/>
      <c r="H130" s="244"/>
      <c r="J130" s="3">
        <f>AVERAGEA(J93:J118,J120:J128)</f>
        <v>0.93228571428571416</v>
      </c>
      <c r="L130" s="3">
        <f>AVERAGEA(L93:L118,L120:L126,L128)</f>
        <v>0.86882352941176466</v>
      </c>
      <c r="N130" s="3">
        <f>AVERAGEA(N93:N118,N120:N128)</f>
        <v>0.94800000000000018</v>
      </c>
      <c r="P130" s="3">
        <f>AVERAGEA(P93:P94,P96:P118,P120:P128)</f>
        <v>0.89147058823529424</v>
      </c>
    </row>
    <row r="131" spans="1:28" ht="13">
      <c r="A131" s="249"/>
      <c r="B131" s="249"/>
      <c r="C131" s="249"/>
      <c r="D131" s="249"/>
      <c r="E131" s="242" t="s">
        <v>1</v>
      </c>
      <c r="F131" s="243"/>
      <c r="G131" s="243"/>
      <c r="H131" s="244"/>
      <c r="J131" s="120">
        <v>1</v>
      </c>
      <c r="L131" s="3">
        <v>2</v>
      </c>
      <c r="N131" s="3">
        <v>1</v>
      </c>
      <c r="P131" s="3">
        <v>2</v>
      </c>
    </row>
    <row r="132" spans="1:28" ht="13">
      <c r="A132" s="249"/>
      <c r="B132" s="249"/>
      <c r="C132" s="249"/>
      <c r="D132" s="249"/>
      <c r="E132" s="242" t="s">
        <v>2</v>
      </c>
      <c r="F132" s="243"/>
      <c r="G132" s="243"/>
      <c r="H132" s="244"/>
      <c r="J132" s="3">
        <v>36</v>
      </c>
      <c r="L132" s="3">
        <v>34</v>
      </c>
      <c r="N132" s="3">
        <v>35</v>
      </c>
      <c r="P132" s="3">
        <v>34</v>
      </c>
    </row>
    <row r="133" spans="1:28" ht="1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</row>
    <row r="134" spans="1:28" ht="13">
      <c r="A134" s="305">
        <v>4</v>
      </c>
      <c r="B134" s="312" t="s">
        <v>0</v>
      </c>
      <c r="C134" s="312" t="s">
        <v>0</v>
      </c>
      <c r="D134" s="305" t="s">
        <v>38</v>
      </c>
      <c r="E134" s="3" t="s">
        <v>15</v>
      </c>
      <c r="F134" s="59">
        <v>0</v>
      </c>
      <c r="G134" s="308" t="s">
        <v>39</v>
      </c>
      <c r="H134" s="119" t="s">
        <v>44</v>
      </c>
      <c r="I134" s="6" t="s">
        <v>15</v>
      </c>
      <c r="J134" s="8">
        <v>0.9</v>
      </c>
      <c r="K134" s="6" t="s">
        <v>15</v>
      </c>
      <c r="L134" s="8">
        <v>0.87</v>
      </c>
      <c r="M134" s="6" t="s">
        <v>15</v>
      </c>
      <c r="N134" s="8">
        <v>0.92</v>
      </c>
      <c r="O134" s="6" t="s">
        <v>15</v>
      </c>
      <c r="P134" s="8">
        <v>0.87</v>
      </c>
    </row>
    <row r="135" spans="1:28" ht="13">
      <c r="A135" s="249"/>
      <c r="B135" s="249"/>
      <c r="C135" s="249"/>
      <c r="D135" s="249"/>
      <c r="E135" s="3" t="s">
        <v>15</v>
      </c>
      <c r="F135" s="59">
        <v>6.9444444444444447E-4</v>
      </c>
      <c r="G135" s="245"/>
      <c r="H135" s="3" t="s">
        <v>80</v>
      </c>
      <c r="I135" s="6" t="s">
        <v>15</v>
      </c>
      <c r="J135" s="8">
        <v>0.89</v>
      </c>
      <c r="K135" s="6" t="s">
        <v>15</v>
      </c>
      <c r="L135" s="8">
        <v>0.85</v>
      </c>
      <c r="M135" s="6" t="s">
        <v>15</v>
      </c>
      <c r="N135" s="8">
        <v>0.93</v>
      </c>
      <c r="O135" s="74" t="s">
        <v>13</v>
      </c>
      <c r="P135" s="75">
        <v>0</v>
      </c>
    </row>
    <row r="136" spans="1:28" ht="13">
      <c r="A136" s="249"/>
      <c r="B136" s="249"/>
      <c r="C136" s="249"/>
      <c r="D136" s="249"/>
      <c r="E136" s="3" t="s">
        <v>15</v>
      </c>
      <c r="F136" s="59">
        <v>1.3888888888888889E-3</v>
      </c>
      <c r="G136" s="245"/>
      <c r="H136" s="3" t="s">
        <v>80</v>
      </c>
      <c r="I136" s="6" t="s">
        <v>15</v>
      </c>
      <c r="J136" s="8">
        <v>0.94</v>
      </c>
      <c r="K136" s="6" t="s">
        <v>15</v>
      </c>
      <c r="L136" s="8">
        <v>0.9</v>
      </c>
      <c r="M136" s="6" t="s">
        <v>15</v>
      </c>
      <c r="N136" s="8">
        <v>0.95</v>
      </c>
      <c r="O136" s="6" t="s">
        <v>15</v>
      </c>
      <c r="P136" s="8">
        <v>0.92</v>
      </c>
    </row>
    <row r="137" spans="1:28" ht="13">
      <c r="A137" s="249"/>
      <c r="B137" s="249"/>
      <c r="C137" s="249"/>
      <c r="D137" s="249"/>
      <c r="E137" s="3" t="s">
        <v>15</v>
      </c>
      <c r="F137" s="59">
        <v>2.0833333333333333E-3</v>
      </c>
      <c r="G137" s="245"/>
      <c r="I137" s="6" t="s">
        <v>15</v>
      </c>
      <c r="J137" s="8">
        <v>0.95</v>
      </c>
      <c r="K137" s="6" t="s">
        <v>15</v>
      </c>
      <c r="L137" s="8">
        <v>0.91</v>
      </c>
      <c r="M137" s="6" t="s">
        <v>15</v>
      </c>
      <c r="N137" s="8">
        <v>0.96</v>
      </c>
      <c r="O137" s="6" t="s">
        <v>15</v>
      </c>
      <c r="P137" s="8">
        <v>0.94</v>
      </c>
    </row>
    <row r="138" spans="1:28" ht="13">
      <c r="A138" s="249"/>
      <c r="B138" s="249"/>
      <c r="C138" s="249"/>
      <c r="D138" s="249"/>
      <c r="E138" s="3" t="s">
        <v>15</v>
      </c>
      <c r="F138" s="59">
        <v>2.7777777777777779E-3</v>
      </c>
      <c r="G138" s="245"/>
      <c r="H138" s="3" t="s">
        <v>80</v>
      </c>
      <c r="I138" s="6" t="s">
        <v>15</v>
      </c>
      <c r="J138" s="8">
        <v>0.94</v>
      </c>
      <c r="K138" s="6" t="s">
        <v>15</v>
      </c>
      <c r="L138" s="8">
        <v>0.9</v>
      </c>
      <c r="M138" s="6" t="s">
        <v>15</v>
      </c>
      <c r="N138" s="8">
        <v>0.92</v>
      </c>
      <c r="O138" s="6" t="s">
        <v>15</v>
      </c>
      <c r="P138" s="8">
        <v>0.9</v>
      </c>
    </row>
    <row r="139" spans="1:28" ht="13">
      <c r="A139" s="249"/>
      <c r="B139" s="249"/>
      <c r="C139" s="249"/>
      <c r="D139" s="249"/>
      <c r="E139" s="3" t="s">
        <v>15</v>
      </c>
      <c r="F139" s="59">
        <v>3.472222222222222E-3</v>
      </c>
      <c r="G139" s="245"/>
      <c r="I139" s="6" t="s">
        <v>15</v>
      </c>
      <c r="J139" s="8">
        <v>0.94</v>
      </c>
      <c r="K139" s="6" t="s">
        <v>15</v>
      </c>
      <c r="L139" s="8">
        <v>0.92</v>
      </c>
      <c r="M139" s="6" t="s">
        <v>15</v>
      </c>
      <c r="N139" s="8">
        <v>0.95</v>
      </c>
      <c r="O139" s="6" t="s">
        <v>15</v>
      </c>
      <c r="P139" s="8">
        <v>0.94</v>
      </c>
    </row>
    <row r="140" spans="1:28" ht="13">
      <c r="A140" s="249"/>
      <c r="B140" s="249"/>
      <c r="C140" s="249"/>
      <c r="D140" s="249"/>
      <c r="E140" s="3" t="s">
        <v>15</v>
      </c>
      <c r="F140" s="59">
        <v>4.1666666666666666E-3</v>
      </c>
      <c r="G140" s="245"/>
      <c r="I140" s="6" t="s">
        <v>15</v>
      </c>
      <c r="J140" s="8">
        <v>0.95</v>
      </c>
      <c r="K140" s="6" t="s">
        <v>15</v>
      </c>
      <c r="L140" s="8">
        <v>0.91</v>
      </c>
      <c r="M140" s="6" t="s">
        <v>15</v>
      </c>
      <c r="N140" s="8">
        <v>0.95</v>
      </c>
      <c r="O140" s="6" t="s">
        <v>15</v>
      </c>
      <c r="P140" s="8">
        <v>0.93</v>
      </c>
    </row>
    <row r="141" spans="1:28" ht="13">
      <c r="A141" s="249"/>
      <c r="B141" s="249"/>
      <c r="C141" s="249"/>
      <c r="D141" s="249"/>
      <c r="E141" s="3" t="s">
        <v>15</v>
      </c>
      <c r="F141" s="59">
        <v>4.8611111111111112E-3</v>
      </c>
      <c r="G141" s="245"/>
      <c r="H141" s="3" t="s">
        <v>80</v>
      </c>
      <c r="I141" s="6" t="s">
        <v>15</v>
      </c>
      <c r="J141" s="8">
        <v>0.94</v>
      </c>
      <c r="K141" s="6" t="s">
        <v>15</v>
      </c>
      <c r="L141" s="8">
        <v>0.92</v>
      </c>
      <c r="M141" s="6" t="s">
        <v>15</v>
      </c>
      <c r="N141" s="8">
        <v>0.95</v>
      </c>
      <c r="O141" s="6" t="s">
        <v>15</v>
      </c>
      <c r="P141" s="8">
        <v>0.94</v>
      </c>
    </row>
    <row r="142" spans="1:28" ht="13">
      <c r="A142" s="249"/>
      <c r="B142" s="249"/>
      <c r="C142" s="249"/>
      <c r="D142" s="249"/>
      <c r="E142" s="3" t="s">
        <v>15</v>
      </c>
      <c r="F142" s="59">
        <v>5.5555555555555558E-3</v>
      </c>
      <c r="G142" s="245"/>
      <c r="I142" s="6" t="s">
        <v>15</v>
      </c>
      <c r="J142" s="8">
        <v>0.95</v>
      </c>
      <c r="K142" s="6" t="s">
        <v>15</v>
      </c>
      <c r="L142" s="8">
        <v>0.92</v>
      </c>
      <c r="M142" s="6" t="s">
        <v>15</v>
      </c>
      <c r="N142" s="8">
        <v>0.96</v>
      </c>
      <c r="O142" s="6" t="s">
        <v>15</v>
      </c>
      <c r="P142" s="8">
        <v>0.93</v>
      </c>
    </row>
    <row r="143" spans="1:28" ht="13">
      <c r="A143" s="249"/>
      <c r="B143" s="249"/>
      <c r="C143" s="249"/>
      <c r="D143" s="249"/>
      <c r="E143" s="3" t="s">
        <v>15</v>
      </c>
      <c r="F143" s="59">
        <v>6.2500000000000003E-3</v>
      </c>
      <c r="G143" s="245"/>
      <c r="H143" s="3" t="s">
        <v>80</v>
      </c>
      <c r="I143" s="6" t="s">
        <v>15</v>
      </c>
      <c r="J143" s="8">
        <v>0.94</v>
      </c>
      <c r="K143" s="6" t="s">
        <v>15</v>
      </c>
      <c r="L143" s="8">
        <v>0.89</v>
      </c>
      <c r="M143" s="6" t="s">
        <v>15</v>
      </c>
      <c r="N143" s="8">
        <v>0.93</v>
      </c>
      <c r="O143" s="6" t="s">
        <v>15</v>
      </c>
      <c r="P143" s="8">
        <v>0.92</v>
      </c>
    </row>
    <row r="144" spans="1:28" ht="13">
      <c r="A144" s="249"/>
      <c r="B144" s="249"/>
      <c r="C144" s="249"/>
      <c r="D144" s="249"/>
      <c r="E144" s="3" t="s">
        <v>15</v>
      </c>
      <c r="F144" s="59">
        <v>6.9444444444444441E-3</v>
      </c>
      <c r="G144" s="245"/>
      <c r="I144" s="6" t="s">
        <v>15</v>
      </c>
      <c r="J144" s="8">
        <v>0.87</v>
      </c>
      <c r="K144" s="6" t="s">
        <v>15</v>
      </c>
      <c r="L144" s="8">
        <v>0.86</v>
      </c>
      <c r="M144" s="6" t="s">
        <v>15</v>
      </c>
      <c r="N144" s="8">
        <v>0.86</v>
      </c>
      <c r="O144" s="6" t="s">
        <v>15</v>
      </c>
      <c r="P144" s="8">
        <v>0.9</v>
      </c>
    </row>
    <row r="145" spans="1:16" ht="13">
      <c r="A145" s="249"/>
      <c r="B145" s="249"/>
      <c r="C145" s="249"/>
      <c r="D145" s="249"/>
      <c r="E145" s="3" t="s">
        <v>15</v>
      </c>
      <c r="F145" s="59">
        <v>7.6388888888888886E-3</v>
      </c>
      <c r="G145" s="245"/>
      <c r="H145" s="3" t="s">
        <v>44</v>
      </c>
      <c r="I145" s="6" t="s">
        <v>15</v>
      </c>
      <c r="J145" s="8">
        <v>0.89</v>
      </c>
      <c r="K145" s="6" t="s">
        <v>15</v>
      </c>
      <c r="L145" s="8">
        <v>0.8</v>
      </c>
      <c r="M145" s="6" t="s">
        <v>15</v>
      </c>
      <c r="N145" s="8">
        <v>0.92</v>
      </c>
      <c r="O145" s="6" t="s">
        <v>15</v>
      </c>
      <c r="P145" s="8">
        <v>0.83</v>
      </c>
    </row>
    <row r="146" spans="1:16" ht="13">
      <c r="A146" s="249"/>
      <c r="B146" s="249"/>
      <c r="C146" s="249"/>
      <c r="D146" s="249"/>
      <c r="E146" s="3" t="s">
        <v>15</v>
      </c>
      <c r="F146" s="59">
        <v>8.3333333333333332E-3</v>
      </c>
      <c r="G146" s="245"/>
      <c r="H146" s="3" t="s">
        <v>44</v>
      </c>
      <c r="I146" s="6" t="s">
        <v>15</v>
      </c>
      <c r="J146" s="8">
        <v>0.65</v>
      </c>
      <c r="K146" s="6" t="s">
        <v>15</v>
      </c>
      <c r="L146" s="8">
        <v>0.72</v>
      </c>
      <c r="M146" s="6" t="s">
        <v>15</v>
      </c>
      <c r="N146" s="8">
        <v>0.92</v>
      </c>
      <c r="O146" s="6" t="s">
        <v>15</v>
      </c>
      <c r="P146" s="8">
        <v>0.84</v>
      </c>
    </row>
    <row r="147" spans="1:16" ht="13">
      <c r="A147" s="249"/>
      <c r="B147" s="249"/>
      <c r="C147" s="249"/>
      <c r="D147" s="249"/>
      <c r="E147" s="3" t="s">
        <v>15</v>
      </c>
      <c r="F147" s="59">
        <v>9.0277777777777769E-3</v>
      </c>
      <c r="G147" s="245"/>
      <c r="H147" s="3" t="s">
        <v>59</v>
      </c>
      <c r="I147" s="74" t="s">
        <v>13</v>
      </c>
      <c r="J147" s="75">
        <v>0</v>
      </c>
      <c r="K147" s="74" t="s">
        <v>13</v>
      </c>
      <c r="L147" s="75">
        <v>0</v>
      </c>
      <c r="M147" s="74" t="s">
        <v>13</v>
      </c>
      <c r="N147" s="75">
        <v>0</v>
      </c>
      <c r="O147" s="74" t="s">
        <v>13</v>
      </c>
      <c r="P147" s="75">
        <v>0</v>
      </c>
    </row>
    <row r="148" spans="1:16" ht="13">
      <c r="A148" s="249"/>
      <c r="B148" s="249"/>
      <c r="C148" s="249"/>
      <c r="D148" s="249"/>
      <c r="E148" s="3" t="s">
        <v>15</v>
      </c>
      <c r="F148" s="59">
        <v>9.7222222222222224E-3</v>
      </c>
      <c r="G148" s="245"/>
      <c r="I148" s="6" t="s">
        <v>15</v>
      </c>
      <c r="J148" s="8">
        <v>0.94</v>
      </c>
      <c r="K148" s="74" t="s">
        <v>13</v>
      </c>
      <c r="L148" s="75">
        <v>0</v>
      </c>
      <c r="M148" s="6" t="s">
        <v>15</v>
      </c>
      <c r="N148" s="8">
        <v>0.95</v>
      </c>
      <c r="O148" s="6" t="s">
        <v>15</v>
      </c>
      <c r="P148" s="8">
        <v>0.92</v>
      </c>
    </row>
    <row r="149" spans="1:16" ht="13">
      <c r="A149" s="249"/>
      <c r="B149" s="249"/>
      <c r="C149" s="249"/>
      <c r="D149" s="249"/>
      <c r="E149" s="3" t="s">
        <v>15</v>
      </c>
      <c r="F149" s="59">
        <v>1.0416666666666666E-2</v>
      </c>
      <c r="G149" s="245"/>
      <c r="I149" s="6" t="s">
        <v>15</v>
      </c>
      <c r="J149" s="8">
        <v>0.93</v>
      </c>
      <c r="K149" s="6" t="s">
        <v>15</v>
      </c>
      <c r="L149" s="8">
        <v>0.91</v>
      </c>
      <c r="M149" s="6" t="s">
        <v>15</v>
      </c>
      <c r="N149" s="8">
        <v>0.95</v>
      </c>
      <c r="O149" s="6" t="s">
        <v>15</v>
      </c>
      <c r="P149" s="8">
        <v>0.93</v>
      </c>
    </row>
    <row r="150" spans="1:16" ht="13">
      <c r="A150" s="249"/>
      <c r="B150" s="249"/>
      <c r="C150" s="249"/>
      <c r="D150" s="249"/>
      <c r="E150" s="3" t="s">
        <v>15</v>
      </c>
      <c r="F150" s="59">
        <v>1.1111111111111112E-2</v>
      </c>
      <c r="G150" s="245"/>
      <c r="I150" s="6" t="s">
        <v>15</v>
      </c>
      <c r="J150" s="8">
        <v>0.94</v>
      </c>
      <c r="K150" s="6" t="s">
        <v>15</v>
      </c>
      <c r="L150" s="8">
        <v>0.9</v>
      </c>
      <c r="M150" s="6" t="s">
        <v>15</v>
      </c>
      <c r="N150" s="8">
        <v>0.95</v>
      </c>
      <c r="O150" s="6" t="s">
        <v>15</v>
      </c>
      <c r="P150" s="8">
        <v>0.93</v>
      </c>
    </row>
    <row r="151" spans="1:16" ht="13">
      <c r="A151" s="249"/>
      <c r="B151" s="249"/>
      <c r="C151" s="249"/>
      <c r="D151" s="249"/>
      <c r="E151" s="3" t="s">
        <v>15</v>
      </c>
      <c r="F151" s="59">
        <v>1.1805555555555555E-2</v>
      </c>
      <c r="G151" s="245"/>
      <c r="I151" s="6" t="s">
        <v>15</v>
      </c>
      <c r="J151" s="8">
        <v>0.94</v>
      </c>
      <c r="K151" s="6" t="s">
        <v>15</v>
      </c>
      <c r="L151" s="8">
        <v>0.91</v>
      </c>
      <c r="M151" s="6" t="s">
        <v>15</v>
      </c>
      <c r="N151" s="8">
        <v>0.95</v>
      </c>
      <c r="O151" s="6" t="s">
        <v>15</v>
      </c>
      <c r="P151" s="8">
        <v>0.93</v>
      </c>
    </row>
    <row r="152" spans="1:16" ht="13">
      <c r="A152" s="249"/>
      <c r="B152" s="249"/>
      <c r="C152" s="249"/>
      <c r="D152" s="249"/>
      <c r="E152" s="3" t="s">
        <v>15</v>
      </c>
      <c r="F152" s="59">
        <v>1.2500000000000001E-2</v>
      </c>
      <c r="G152" s="245"/>
      <c r="I152" s="6" t="s">
        <v>15</v>
      </c>
      <c r="J152" s="8">
        <v>0.95</v>
      </c>
      <c r="K152" s="6" t="s">
        <v>15</v>
      </c>
      <c r="L152" s="8">
        <v>0.9</v>
      </c>
      <c r="M152" s="6" t="s">
        <v>15</v>
      </c>
      <c r="N152" s="8">
        <v>0.95</v>
      </c>
      <c r="O152" s="6" t="s">
        <v>15</v>
      </c>
      <c r="P152" s="8">
        <v>0.93</v>
      </c>
    </row>
    <row r="153" spans="1:16" ht="13">
      <c r="A153" s="249"/>
      <c r="B153" s="249"/>
      <c r="C153" s="249"/>
      <c r="D153" s="249"/>
      <c r="E153" s="3" t="s">
        <v>15</v>
      </c>
      <c r="F153" s="59">
        <v>1.3194444444444444E-2</v>
      </c>
      <c r="G153" s="245"/>
      <c r="H153" s="3" t="s">
        <v>80</v>
      </c>
      <c r="I153" s="6" t="s">
        <v>15</v>
      </c>
      <c r="J153" s="8">
        <v>0.95</v>
      </c>
      <c r="K153" s="6" t="s">
        <v>15</v>
      </c>
      <c r="L153" s="8">
        <v>0.9</v>
      </c>
      <c r="M153" s="6" t="s">
        <v>15</v>
      </c>
      <c r="N153" s="8">
        <v>0.94</v>
      </c>
      <c r="O153" s="6" t="s">
        <v>15</v>
      </c>
      <c r="P153" s="8">
        <v>0.92</v>
      </c>
    </row>
    <row r="154" spans="1:16" ht="13">
      <c r="A154" s="249"/>
      <c r="B154" s="249"/>
      <c r="C154" s="249"/>
      <c r="D154" s="249"/>
      <c r="E154" s="3" t="s">
        <v>15</v>
      </c>
      <c r="F154" s="59">
        <v>1.3888888888888888E-2</v>
      </c>
      <c r="G154" s="245"/>
      <c r="H154" s="3" t="s">
        <v>80</v>
      </c>
      <c r="I154" s="6" t="s">
        <v>15</v>
      </c>
      <c r="J154" s="8">
        <v>0.92</v>
      </c>
      <c r="K154" s="6" t="s">
        <v>15</v>
      </c>
      <c r="L154" s="8">
        <v>0.88</v>
      </c>
      <c r="M154" s="6" t="s">
        <v>15</v>
      </c>
      <c r="N154" s="8">
        <v>0.93</v>
      </c>
      <c r="O154" s="6" t="s">
        <v>15</v>
      </c>
      <c r="P154" s="8">
        <v>0.92</v>
      </c>
    </row>
    <row r="155" spans="1:16" ht="13">
      <c r="A155" s="249"/>
      <c r="B155" s="249"/>
      <c r="C155" s="249"/>
      <c r="D155" s="249"/>
      <c r="E155" s="3" t="s">
        <v>15</v>
      </c>
      <c r="F155" s="59">
        <v>1.4583333333333334E-2</v>
      </c>
      <c r="G155" s="245"/>
      <c r="I155" s="6" t="s">
        <v>15</v>
      </c>
      <c r="J155" s="8">
        <v>0.92</v>
      </c>
      <c r="K155" s="6" t="s">
        <v>15</v>
      </c>
      <c r="L155" s="8">
        <v>0.92</v>
      </c>
      <c r="M155" s="6" t="s">
        <v>15</v>
      </c>
      <c r="N155" s="8">
        <v>0.93</v>
      </c>
      <c r="O155" s="74" t="s">
        <v>13</v>
      </c>
      <c r="P155" s="75">
        <v>0</v>
      </c>
    </row>
    <row r="156" spans="1:16" ht="13">
      <c r="A156" s="249"/>
      <c r="B156" s="249"/>
      <c r="C156" s="249"/>
      <c r="D156" s="249"/>
      <c r="E156" s="3" t="s">
        <v>15</v>
      </c>
      <c r="F156" s="59">
        <v>1.5277777777777777E-2</v>
      </c>
      <c r="G156" s="245"/>
      <c r="H156" s="119" t="s">
        <v>44</v>
      </c>
      <c r="I156" s="6" t="s">
        <v>15</v>
      </c>
      <c r="J156" s="8">
        <v>0.94</v>
      </c>
      <c r="K156" s="6" t="s">
        <v>15</v>
      </c>
      <c r="L156" s="8">
        <v>0.88</v>
      </c>
      <c r="M156" s="6" t="s">
        <v>15</v>
      </c>
      <c r="N156" s="8">
        <v>0.88</v>
      </c>
      <c r="O156" s="6" t="s">
        <v>15</v>
      </c>
      <c r="P156" s="8">
        <v>0.85</v>
      </c>
    </row>
    <row r="157" spans="1:16" ht="13">
      <c r="A157" s="249"/>
      <c r="B157" s="249"/>
      <c r="C157" s="249"/>
      <c r="D157" s="249"/>
      <c r="E157" s="3" t="s">
        <v>15</v>
      </c>
      <c r="F157" s="59">
        <v>1.5972222222222221E-2</v>
      </c>
      <c r="G157" s="245"/>
      <c r="I157" s="6" t="s">
        <v>15</v>
      </c>
      <c r="J157" s="8">
        <v>0.92</v>
      </c>
      <c r="K157" s="6" t="s">
        <v>15</v>
      </c>
      <c r="L157" s="8">
        <v>0.9</v>
      </c>
      <c r="M157" s="6" t="s">
        <v>15</v>
      </c>
      <c r="N157" s="8">
        <v>0.94</v>
      </c>
      <c r="O157" s="6" t="s">
        <v>15</v>
      </c>
      <c r="P157" s="8">
        <v>0.88</v>
      </c>
    </row>
    <row r="158" spans="1:16" ht="13">
      <c r="A158" s="249"/>
      <c r="B158" s="249"/>
      <c r="C158" s="249"/>
      <c r="D158" s="249"/>
      <c r="E158" s="3" t="s">
        <v>15</v>
      </c>
      <c r="F158" s="59">
        <v>1.6666666666666666E-2</v>
      </c>
      <c r="G158" s="245"/>
      <c r="I158" s="6" t="s">
        <v>15</v>
      </c>
      <c r="J158" s="8">
        <v>0.94</v>
      </c>
      <c r="K158" s="6" t="s">
        <v>15</v>
      </c>
      <c r="L158" s="8">
        <v>0.92</v>
      </c>
      <c r="M158" s="6" t="s">
        <v>15</v>
      </c>
      <c r="N158" s="8">
        <v>0.96</v>
      </c>
      <c r="O158" s="6" t="s">
        <v>15</v>
      </c>
      <c r="P158" s="8">
        <v>0.93</v>
      </c>
    </row>
    <row r="159" spans="1:16" ht="13">
      <c r="A159" s="249"/>
      <c r="B159" s="249"/>
      <c r="C159" s="249"/>
      <c r="D159" s="249"/>
      <c r="E159" s="3" t="s">
        <v>15</v>
      </c>
      <c r="F159" s="59">
        <v>1.7361111111111112E-2</v>
      </c>
      <c r="G159" s="245"/>
      <c r="H159" s="3" t="s">
        <v>80</v>
      </c>
      <c r="I159" s="6" t="s">
        <v>15</v>
      </c>
      <c r="J159" s="8">
        <v>0.93</v>
      </c>
      <c r="K159" s="6" t="s">
        <v>15</v>
      </c>
      <c r="L159" s="8">
        <v>0.91</v>
      </c>
      <c r="M159" s="6" t="s">
        <v>15</v>
      </c>
      <c r="N159" s="8">
        <v>0.95</v>
      </c>
      <c r="O159" s="6" t="s">
        <v>15</v>
      </c>
      <c r="P159" s="8">
        <v>0.94</v>
      </c>
    </row>
    <row r="160" spans="1:16" ht="13">
      <c r="A160" s="249"/>
      <c r="B160" s="249"/>
      <c r="C160" s="249"/>
      <c r="D160" s="249"/>
      <c r="E160" s="3" t="s">
        <v>15</v>
      </c>
      <c r="F160" s="59">
        <v>1.8055555555555554E-2</v>
      </c>
      <c r="G160" s="245"/>
      <c r="H160" s="119" t="s">
        <v>59</v>
      </c>
      <c r="I160" s="74" t="s">
        <v>13</v>
      </c>
      <c r="J160" s="75">
        <v>0</v>
      </c>
      <c r="K160" s="74" t="s">
        <v>13</v>
      </c>
      <c r="L160" s="75">
        <v>0</v>
      </c>
      <c r="M160" s="6" t="s">
        <v>15</v>
      </c>
      <c r="N160" s="8">
        <v>0.74</v>
      </c>
      <c r="O160" s="74" t="s">
        <v>13</v>
      </c>
      <c r="P160" s="75">
        <v>0</v>
      </c>
    </row>
    <row r="161" spans="1:28" ht="13">
      <c r="A161" s="249"/>
      <c r="B161" s="249"/>
      <c r="C161" s="249"/>
      <c r="D161" s="249"/>
      <c r="E161" s="3" t="s">
        <v>15</v>
      </c>
      <c r="F161" s="59">
        <v>1.8749999999999999E-2</v>
      </c>
      <c r="G161" s="246"/>
      <c r="H161" s="119" t="s">
        <v>59</v>
      </c>
      <c r="I161" s="74" t="s">
        <v>13</v>
      </c>
      <c r="J161" s="75">
        <v>0</v>
      </c>
      <c r="K161" s="74" t="s">
        <v>13</v>
      </c>
      <c r="L161" s="75">
        <v>0</v>
      </c>
      <c r="M161" s="74" t="s">
        <v>13</v>
      </c>
      <c r="N161" s="75">
        <v>0</v>
      </c>
      <c r="O161" s="74" t="s">
        <v>13</v>
      </c>
      <c r="P161" s="75">
        <v>0</v>
      </c>
    </row>
    <row r="162" spans="1:28" ht="13">
      <c r="A162" s="249"/>
      <c r="B162" s="249"/>
      <c r="C162" s="249"/>
      <c r="D162" s="249"/>
      <c r="E162" s="64"/>
      <c r="F162" s="54"/>
      <c r="G162" s="54"/>
      <c r="H162" s="64"/>
      <c r="I162" s="117"/>
      <c r="J162" s="117"/>
      <c r="K162" s="117"/>
      <c r="L162" s="117"/>
      <c r="M162" s="117"/>
      <c r="N162" s="117"/>
      <c r="O162" s="117"/>
      <c r="P162" s="117"/>
    </row>
    <row r="163" spans="1:28" ht="13">
      <c r="A163" s="249"/>
      <c r="B163" s="249"/>
      <c r="C163" s="249"/>
      <c r="D163" s="249"/>
      <c r="E163" s="242" t="s">
        <v>16</v>
      </c>
      <c r="F163" s="243"/>
      <c r="G163" s="243"/>
      <c r="H163" s="244"/>
      <c r="J163" s="3">
        <f>AVERAGEA(J134:J146,J148:J159)</f>
        <v>0.91880000000000006</v>
      </c>
      <c r="L163" s="3">
        <f>AVERAGEA(L134:L146,L149:L159)</f>
        <v>0.88750000000000018</v>
      </c>
      <c r="N163" s="3">
        <f>AVERAGEA(N134:N146,N148:N160)</f>
        <v>0.92846153846153834</v>
      </c>
      <c r="P163" s="3">
        <f>AVERAGEA(P134,P136:P146,P148:P154,P156:P159)</f>
        <v>0.9104347826086957</v>
      </c>
    </row>
    <row r="164" spans="1:28" ht="13">
      <c r="A164" s="249"/>
      <c r="B164" s="249"/>
      <c r="C164" s="249"/>
      <c r="D164" s="249"/>
      <c r="E164" s="242" t="s">
        <v>1</v>
      </c>
      <c r="F164" s="243"/>
      <c r="G164" s="243"/>
      <c r="H164" s="244"/>
      <c r="J164" s="3">
        <v>3</v>
      </c>
      <c r="L164" s="3">
        <v>4</v>
      </c>
      <c r="N164" s="3">
        <v>2</v>
      </c>
      <c r="P164" s="3">
        <v>5</v>
      </c>
    </row>
    <row r="165" spans="1:28" ht="13">
      <c r="A165" s="249"/>
      <c r="B165" s="249"/>
      <c r="C165" s="249"/>
      <c r="D165" s="249"/>
      <c r="E165" s="242" t="s">
        <v>2</v>
      </c>
      <c r="F165" s="243"/>
      <c r="G165" s="243"/>
      <c r="H165" s="244"/>
      <c r="J165" s="3">
        <v>25</v>
      </c>
      <c r="L165" s="3">
        <v>24</v>
      </c>
      <c r="N165" s="3">
        <v>26</v>
      </c>
      <c r="P165" s="3">
        <v>23</v>
      </c>
    </row>
    <row r="166" spans="1:28" ht="13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</row>
    <row r="167" spans="1:28" ht="13">
      <c r="A167" s="305">
        <v>5</v>
      </c>
      <c r="B167" s="312" t="s">
        <v>0</v>
      </c>
      <c r="C167" s="298" t="s">
        <v>0</v>
      </c>
      <c r="D167" s="305" t="s">
        <v>4</v>
      </c>
      <c r="E167" s="3" t="s">
        <v>13</v>
      </c>
      <c r="F167" s="59">
        <v>0</v>
      </c>
      <c r="G167" s="315" t="s">
        <v>39</v>
      </c>
      <c r="I167" s="79" t="s">
        <v>13</v>
      </c>
      <c r="J167" s="80">
        <v>0</v>
      </c>
      <c r="K167" s="79" t="s">
        <v>13</v>
      </c>
      <c r="L167" s="80">
        <v>0</v>
      </c>
      <c r="M167" s="79" t="s">
        <v>13</v>
      </c>
      <c r="N167" s="80">
        <v>0</v>
      </c>
      <c r="O167" s="79" t="s">
        <v>13</v>
      </c>
      <c r="P167" s="80">
        <v>0</v>
      </c>
    </row>
    <row r="168" spans="1:28" ht="13">
      <c r="A168" s="249"/>
      <c r="B168" s="249"/>
      <c r="C168" s="249"/>
      <c r="D168" s="249"/>
      <c r="E168" s="3" t="s">
        <v>15</v>
      </c>
      <c r="F168" s="59">
        <v>6.9444444444444447E-4</v>
      </c>
      <c r="G168" s="249"/>
      <c r="H168" s="3" t="s">
        <v>80</v>
      </c>
      <c r="I168" s="6" t="s">
        <v>15</v>
      </c>
      <c r="J168" s="8">
        <v>0.68</v>
      </c>
      <c r="K168" s="50" t="s">
        <v>15</v>
      </c>
      <c r="L168" s="62">
        <v>0.78</v>
      </c>
      <c r="M168" s="6" t="s">
        <v>15</v>
      </c>
      <c r="N168" s="8">
        <v>0.92</v>
      </c>
      <c r="O168" s="6" t="s">
        <v>15</v>
      </c>
      <c r="P168" s="8">
        <v>0.82</v>
      </c>
    </row>
    <row r="169" spans="1:28" ht="13">
      <c r="A169" s="249"/>
      <c r="B169" s="249"/>
      <c r="C169" s="249"/>
      <c r="D169" s="249"/>
      <c r="E169" s="3" t="s">
        <v>15</v>
      </c>
      <c r="F169" s="59">
        <v>1.3888888888888889E-3</v>
      </c>
      <c r="G169" s="249"/>
      <c r="I169" s="6" t="s">
        <v>15</v>
      </c>
      <c r="J169" s="8">
        <v>0.94</v>
      </c>
      <c r="K169" s="50" t="s">
        <v>15</v>
      </c>
      <c r="L169" s="62">
        <v>0.85</v>
      </c>
      <c r="M169" s="6" t="s">
        <v>15</v>
      </c>
      <c r="N169" s="8">
        <v>0.93</v>
      </c>
      <c r="O169" s="6" t="s">
        <v>15</v>
      </c>
      <c r="P169" s="8">
        <v>0.91</v>
      </c>
    </row>
    <row r="170" spans="1:28" ht="13">
      <c r="A170" s="249"/>
      <c r="B170" s="249"/>
      <c r="C170" s="249"/>
      <c r="D170" s="249"/>
      <c r="E170" s="3" t="s">
        <v>15</v>
      </c>
      <c r="F170" s="59">
        <v>2.0833333333333333E-3</v>
      </c>
      <c r="G170" s="249"/>
      <c r="I170" s="6" t="s">
        <v>15</v>
      </c>
      <c r="J170" s="8">
        <v>0.93</v>
      </c>
      <c r="K170" s="50" t="s">
        <v>15</v>
      </c>
      <c r="L170" s="62">
        <v>0.87</v>
      </c>
      <c r="M170" s="6" t="s">
        <v>15</v>
      </c>
      <c r="N170" s="8">
        <v>0.92</v>
      </c>
      <c r="O170" s="6" t="s">
        <v>15</v>
      </c>
      <c r="P170" s="8">
        <v>0.91</v>
      </c>
    </row>
    <row r="171" spans="1:28" ht="13">
      <c r="A171" s="249"/>
      <c r="B171" s="249"/>
      <c r="C171" s="249"/>
      <c r="D171" s="249"/>
      <c r="E171" s="3" t="s">
        <v>15</v>
      </c>
      <c r="F171" s="59">
        <v>2.7777777777777779E-3</v>
      </c>
      <c r="G171" s="249"/>
      <c r="I171" s="6" t="s">
        <v>15</v>
      </c>
      <c r="J171" s="8">
        <v>0.95</v>
      </c>
      <c r="K171" s="50" t="s">
        <v>15</v>
      </c>
      <c r="L171" s="62">
        <v>0.9</v>
      </c>
      <c r="M171" s="6" t="s">
        <v>15</v>
      </c>
      <c r="N171" s="8">
        <v>0.94</v>
      </c>
      <c r="O171" s="6" t="s">
        <v>15</v>
      </c>
      <c r="P171" s="8">
        <v>0.93</v>
      </c>
    </row>
    <row r="172" spans="1:28" ht="13">
      <c r="A172" s="249"/>
      <c r="B172" s="249"/>
      <c r="C172" s="249"/>
      <c r="D172" s="249"/>
      <c r="E172" s="3" t="s">
        <v>15</v>
      </c>
      <c r="F172" s="59">
        <v>3.472222222222222E-3</v>
      </c>
      <c r="G172" s="249"/>
      <c r="I172" s="6" t="s">
        <v>15</v>
      </c>
      <c r="J172" s="8">
        <v>0.94</v>
      </c>
      <c r="K172" s="50" t="s">
        <v>15</v>
      </c>
      <c r="L172" s="62">
        <v>0.88</v>
      </c>
      <c r="M172" s="6" t="s">
        <v>15</v>
      </c>
      <c r="N172" s="8">
        <v>0.95</v>
      </c>
      <c r="O172" s="6" t="s">
        <v>15</v>
      </c>
      <c r="P172" s="8">
        <v>0.91</v>
      </c>
    </row>
    <row r="173" spans="1:28" ht="13">
      <c r="A173" s="249"/>
      <c r="B173" s="249"/>
      <c r="C173" s="249"/>
      <c r="D173" s="249"/>
      <c r="E173" s="3" t="s">
        <v>15</v>
      </c>
      <c r="F173" s="59">
        <v>4.1666666666666666E-3</v>
      </c>
      <c r="G173" s="249"/>
      <c r="I173" s="6" t="s">
        <v>15</v>
      </c>
      <c r="J173" s="8">
        <v>0.92</v>
      </c>
      <c r="K173" s="50" t="s">
        <v>15</v>
      </c>
      <c r="L173" s="62">
        <v>0.87</v>
      </c>
      <c r="M173" s="6" t="s">
        <v>15</v>
      </c>
      <c r="N173" s="8">
        <v>0.93</v>
      </c>
      <c r="O173" s="6" t="s">
        <v>15</v>
      </c>
      <c r="P173" s="8">
        <v>0.88</v>
      </c>
    </row>
    <row r="174" spans="1:28" ht="13">
      <c r="A174" s="249"/>
      <c r="B174" s="249"/>
      <c r="C174" s="249"/>
      <c r="D174" s="249"/>
      <c r="E174" s="3" t="s">
        <v>15</v>
      </c>
      <c r="F174" s="59">
        <v>4.8611111111111112E-3</v>
      </c>
      <c r="G174" s="249"/>
      <c r="I174" s="6" t="s">
        <v>15</v>
      </c>
      <c r="J174" s="8">
        <v>0.94</v>
      </c>
      <c r="K174" s="50" t="s">
        <v>15</v>
      </c>
      <c r="L174" s="62">
        <v>0.85</v>
      </c>
      <c r="M174" s="6" t="s">
        <v>15</v>
      </c>
      <c r="N174" s="8">
        <v>0.93</v>
      </c>
      <c r="O174" s="6" t="s">
        <v>15</v>
      </c>
      <c r="P174" s="8">
        <v>0.9</v>
      </c>
    </row>
    <row r="175" spans="1:28" ht="13">
      <c r="A175" s="249"/>
      <c r="B175" s="249"/>
      <c r="C175" s="249"/>
      <c r="D175" s="249"/>
      <c r="E175" s="3" t="s">
        <v>15</v>
      </c>
      <c r="F175" s="59">
        <v>5.5555555555555558E-3</v>
      </c>
      <c r="G175" s="249"/>
      <c r="I175" s="6" t="s">
        <v>15</v>
      </c>
      <c r="J175" s="8">
        <v>0.93</v>
      </c>
      <c r="K175" s="50" t="s">
        <v>15</v>
      </c>
      <c r="L175" s="62">
        <v>0.88</v>
      </c>
      <c r="M175" s="6" t="s">
        <v>15</v>
      </c>
      <c r="N175" s="8">
        <v>0.92</v>
      </c>
      <c r="O175" s="6" t="s">
        <v>15</v>
      </c>
      <c r="P175" s="8">
        <v>0.91</v>
      </c>
    </row>
    <row r="176" spans="1:28" ht="13">
      <c r="A176" s="249"/>
      <c r="B176" s="249"/>
      <c r="C176" s="249"/>
      <c r="D176" s="249"/>
      <c r="E176" s="3" t="s">
        <v>15</v>
      </c>
      <c r="F176" s="59">
        <v>6.2500000000000003E-3</v>
      </c>
      <c r="G176" s="249"/>
      <c r="I176" s="6" t="s">
        <v>15</v>
      </c>
      <c r="J176" s="8">
        <v>0.94</v>
      </c>
      <c r="K176" s="50" t="s">
        <v>15</v>
      </c>
      <c r="L176" s="62">
        <v>0.87</v>
      </c>
      <c r="M176" s="6" t="s">
        <v>15</v>
      </c>
      <c r="N176" s="8">
        <v>0.94</v>
      </c>
      <c r="O176" s="6" t="s">
        <v>15</v>
      </c>
      <c r="P176" s="8">
        <v>0.91</v>
      </c>
    </row>
    <row r="177" spans="1:28" ht="13">
      <c r="A177" s="249"/>
      <c r="B177" s="249"/>
      <c r="C177" s="249"/>
      <c r="D177" s="249"/>
      <c r="E177" s="3" t="s">
        <v>15</v>
      </c>
      <c r="F177" s="59">
        <v>6.9444444444444441E-3</v>
      </c>
      <c r="G177" s="249"/>
      <c r="H177" s="119" t="s">
        <v>44</v>
      </c>
      <c r="I177" s="6" t="s">
        <v>15</v>
      </c>
      <c r="J177" s="8">
        <v>0.81</v>
      </c>
      <c r="K177" s="81" t="s">
        <v>111</v>
      </c>
      <c r="L177" s="82" t="s">
        <v>112</v>
      </c>
      <c r="M177" s="6" t="s">
        <v>15</v>
      </c>
      <c r="N177" s="8">
        <v>0.93</v>
      </c>
      <c r="O177" s="6" t="s">
        <v>15</v>
      </c>
      <c r="P177" s="8">
        <v>0.85</v>
      </c>
    </row>
    <row r="178" spans="1:28" ht="13">
      <c r="A178" s="249"/>
      <c r="B178" s="249"/>
      <c r="C178" s="249"/>
      <c r="D178" s="249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</row>
    <row r="179" spans="1:28" ht="13">
      <c r="A179" s="249"/>
      <c r="B179" s="249"/>
      <c r="C179" s="249"/>
      <c r="D179" s="249"/>
      <c r="E179" s="242" t="s">
        <v>16</v>
      </c>
      <c r="F179" s="243"/>
      <c r="G179" s="243"/>
      <c r="H179" s="244"/>
      <c r="J179" s="3">
        <f>AVERAGEA(J168:J177)</f>
        <v>0.89799999999999991</v>
      </c>
      <c r="L179" s="3">
        <f>AVERAGEA(L168:L176)</f>
        <v>0.86111111111111116</v>
      </c>
      <c r="N179" s="3">
        <f>AVERAGEA(N168:N177)</f>
        <v>0.93099999999999983</v>
      </c>
      <c r="P179" s="3">
        <f>AVERAGEA(P168:P177)</f>
        <v>0.89300000000000002</v>
      </c>
    </row>
    <row r="180" spans="1:28" ht="13">
      <c r="A180" s="249"/>
      <c r="B180" s="249"/>
      <c r="C180" s="249"/>
      <c r="D180" s="249"/>
      <c r="E180" s="242" t="s">
        <v>1</v>
      </c>
      <c r="F180" s="243"/>
      <c r="G180" s="243"/>
      <c r="H180" s="244"/>
      <c r="J180" s="3">
        <v>0</v>
      </c>
      <c r="L180" s="3">
        <v>1</v>
      </c>
      <c r="N180" s="3">
        <v>0</v>
      </c>
      <c r="P180" s="3">
        <v>0</v>
      </c>
    </row>
    <row r="181" spans="1:28" ht="13">
      <c r="A181" s="249"/>
      <c r="B181" s="249"/>
      <c r="C181" s="249"/>
      <c r="D181" s="249"/>
      <c r="E181" s="242" t="s">
        <v>2</v>
      </c>
      <c r="F181" s="243"/>
      <c r="G181" s="243"/>
      <c r="H181" s="244"/>
      <c r="J181" s="3">
        <v>10</v>
      </c>
      <c r="L181" s="3">
        <v>9</v>
      </c>
      <c r="N181" s="3">
        <v>10</v>
      </c>
      <c r="P181" s="3">
        <v>10</v>
      </c>
    </row>
    <row r="182" spans="1:28" ht="13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</row>
    <row r="183" spans="1:28" ht="13">
      <c r="A183" s="305">
        <v>6</v>
      </c>
      <c r="B183" s="312" t="s">
        <v>0</v>
      </c>
      <c r="C183" s="298" t="s">
        <v>0</v>
      </c>
      <c r="D183" s="305" t="s">
        <v>41</v>
      </c>
      <c r="E183" s="6" t="s">
        <v>15</v>
      </c>
      <c r="F183" s="59">
        <v>0</v>
      </c>
      <c r="G183" s="319" t="s">
        <v>39</v>
      </c>
      <c r="H183" s="3" t="s">
        <v>145</v>
      </c>
      <c r="I183" s="74" t="s">
        <v>13</v>
      </c>
      <c r="J183" s="75">
        <v>0</v>
      </c>
      <c r="K183" s="74" t="s">
        <v>13</v>
      </c>
      <c r="L183" s="75">
        <v>0</v>
      </c>
      <c r="M183" s="6" t="s">
        <v>15</v>
      </c>
      <c r="N183" s="8">
        <v>0.88</v>
      </c>
      <c r="O183" s="74" t="s">
        <v>13</v>
      </c>
      <c r="P183" s="75">
        <v>0</v>
      </c>
    </row>
    <row r="184" spans="1:28" ht="13">
      <c r="A184" s="249"/>
      <c r="B184" s="249"/>
      <c r="C184" s="249"/>
      <c r="D184" s="249"/>
      <c r="E184" s="6" t="s">
        <v>15</v>
      </c>
      <c r="F184" s="70">
        <v>6.9444444444444447E-4</v>
      </c>
      <c r="G184" s="275"/>
      <c r="I184" s="6" t="s">
        <v>15</v>
      </c>
      <c r="J184" s="8">
        <v>0.81</v>
      </c>
      <c r="K184" s="71" t="s">
        <v>105</v>
      </c>
      <c r="L184" s="72" t="s">
        <v>146</v>
      </c>
      <c r="M184" s="6" t="s">
        <v>15</v>
      </c>
      <c r="N184" s="8">
        <v>0.8</v>
      </c>
      <c r="O184" s="6" t="s">
        <v>15</v>
      </c>
      <c r="P184" s="8">
        <v>0.82</v>
      </c>
    </row>
    <row r="185" spans="1:28" ht="13">
      <c r="A185" s="249"/>
      <c r="B185" s="249"/>
      <c r="C185" s="249"/>
      <c r="D185" s="249"/>
      <c r="E185" s="6" t="s">
        <v>15</v>
      </c>
      <c r="F185" s="59">
        <v>1.3888888888888889E-3</v>
      </c>
      <c r="G185" s="275"/>
      <c r="I185" s="6" t="s">
        <v>15</v>
      </c>
      <c r="J185" s="8">
        <v>0.57999999999999996</v>
      </c>
      <c r="K185" s="6" t="s">
        <v>15</v>
      </c>
      <c r="L185" s="8">
        <v>0.82</v>
      </c>
      <c r="M185" s="6" t="s">
        <v>15</v>
      </c>
      <c r="N185" s="8">
        <v>0.9</v>
      </c>
      <c r="O185" s="6" t="s">
        <v>15</v>
      </c>
      <c r="P185" s="8">
        <v>0.65</v>
      </c>
    </row>
    <row r="186" spans="1:28" ht="13">
      <c r="A186" s="249"/>
      <c r="B186" s="249"/>
      <c r="C186" s="249"/>
      <c r="D186" s="249"/>
      <c r="E186" s="6" t="s">
        <v>15</v>
      </c>
      <c r="F186" s="59">
        <v>2.0833333333333333E-3</v>
      </c>
      <c r="G186" s="275"/>
      <c r="I186" s="6" t="s">
        <v>15</v>
      </c>
      <c r="J186" s="8">
        <v>0.93</v>
      </c>
      <c r="K186" s="6" t="s">
        <v>15</v>
      </c>
      <c r="L186" s="8">
        <v>0.89</v>
      </c>
      <c r="M186" s="6" t="s">
        <v>15</v>
      </c>
      <c r="N186" s="8">
        <v>0.92</v>
      </c>
      <c r="O186" s="6" t="s">
        <v>15</v>
      </c>
      <c r="P186" s="8">
        <v>0.88</v>
      </c>
    </row>
    <row r="187" spans="1:28" ht="13">
      <c r="A187" s="249"/>
      <c r="B187" s="249"/>
      <c r="C187" s="249"/>
      <c r="D187" s="249"/>
      <c r="E187" s="6" t="s">
        <v>15</v>
      </c>
      <c r="F187" s="59">
        <v>2.7777777777777779E-3</v>
      </c>
      <c r="G187" s="275"/>
      <c r="I187" s="6" t="s">
        <v>15</v>
      </c>
      <c r="J187" s="8">
        <v>0.95</v>
      </c>
      <c r="K187" s="6" t="s">
        <v>15</v>
      </c>
      <c r="L187" s="8">
        <v>0.9</v>
      </c>
      <c r="M187" s="6" t="s">
        <v>15</v>
      </c>
      <c r="N187" s="8">
        <v>0.94</v>
      </c>
      <c r="O187" s="6" t="s">
        <v>15</v>
      </c>
      <c r="P187" s="8">
        <v>0.93</v>
      </c>
    </row>
    <row r="188" spans="1:28" ht="13">
      <c r="A188" s="249"/>
      <c r="B188" s="249"/>
      <c r="C188" s="249"/>
      <c r="D188" s="249"/>
      <c r="E188" s="6" t="s">
        <v>15</v>
      </c>
      <c r="F188" s="59">
        <v>3.472222222222222E-3</v>
      </c>
      <c r="G188" s="275"/>
      <c r="I188" s="6" t="s">
        <v>15</v>
      </c>
      <c r="J188" s="8">
        <v>0.96</v>
      </c>
      <c r="K188" s="6" t="s">
        <v>15</v>
      </c>
      <c r="L188" s="8">
        <v>0.91</v>
      </c>
      <c r="M188" s="6" t="s">
        <v>15</v>
      </c>
      <c r="N188" s="8">
        <v>0.96</v>
      </c>
      <c r="O188" s="6" t="s">
        <v>15</v>
      </c>
      <c r="P188" s="8">
        <v>0.94</v>
      </c>
    </row>
    <row r="189" spans="1:28" ht="13">
      <c r="A189" s="249"/>
      <c r="B189" s="249"/>
      <c r="C189" s="249"/>
      <c r="D189" s="249"/>
      <c r="E189" s="6" t="s">
        <v>15</v>
      </c>
      <c r="F189" s="59">
        <v>4.1666666666666666E-3</v>
      </c>
      <c r="G189" s="275"/>
      <c r="I189" s="6" t="s">
        <v>15</v>
      </c>
      <c r="J189" s="8">
        <v>0.61</v>
      </c>
      <c r="K189" s="6" t="s">
        <v>15</v>
      </c>
      <c r="L189" s="8">
        <v>0.34</v>
      </c>
      <c r="M189" s="6" t="s">
        <v>15</v>
      </c>
      <c r="N189" s="8">
        <v>0.55000000000000004</v>
      </c>
      <c r="O189" s="6" t="s">
        <v>15</v>
      </c>
      <c r="P189" s="8">
        <v>0.6</v>
      </c>
    </row>
    <row r="190" spans="1:28" ht="14">
      <c r="A190" s="249"/>
      <c r="B190" s="249"/>
      <c r="C190" s="249"/>
      <c r="D190" s="249"/>
      <c r="E190" s="6" t="s">
        <v>15</v>
      </c>
      <c r="F190" s="59">
        <v>4.8611111111111112E-3</v>
      </c>
      <c r="G190" s="275"/>
      <c r="I190" s="121" t="s">
        <v>13</v>
      </c>
      <c r="J190" s="122">
        <v>0</v>
      </c>
      <c r="K190" s="121" t="s">
        <v>13</v>
      </c>
      <c r="L190" s="122">
        <v>0</v>
      </c>
      <c r="M190" s="6" t="s">
        <v>15</v>
      </c>
      <c r="N190" s="8">
        <v>0.46</v>
      </c>
      <c r="O190" s="121" t="s">
        <v>13</v>
      </c>
      <c r="P190" s="122">
        <v>0</v>
      </c>
    </row>
    <row r="191" spans="1:28" ht="13">
      <c r="A191" s="249"/>
      <c r="B191" s="249"/>
      <c r="C191" s="249"/>
      <c r="D191" s="249"/>
      <c r="E191" s="6" t="s">
        <v>15</v>
      </c>
      <c r="F191" s="59">
        <v>5.5555555555555558E-3</v>
      </c>
      <c r="G191" s="275"/>
      <c r="H191" s="119" t="s">
        <v>80</v>
      </c>
      <c r="I191" s="6" t="s">
        <v>15</v>
      </c>
      <c r="J191" s="8">
        <v>0.93</v>
      </c>
      <c r="K191" s="6" t="s">
        <v>15</v>
      </c>
      <c r="L191" s="8">
        <v>0.88</v>
      </c>
      <c r="M191" s="6" t="s">
        <v>15</v>
      </c>
      <c r="N191" s="8">
        <v>0.92</v>
      </c>
      <c r="O191" s="6" t="s">
        <v>15</v>
      </c>
      <c r="P191" s="8">
        <v>0.92</v>
      </c>
    </row>
    <row r="192" spans="1:28" ht="13">
      <c r="A192" s="249"/>
      <c r="B192" s="249"/>
      <c r="C192" s="249"/>
      <c r="D192" s="249"/>
      <c r="E192" s="6" t="s">
        <v>15</v>
      </c>
      <c r="F192" s="59">
        <v>6.2500000000000003E-3</v>
      </c>
      <c r="G192" s="275"/>
      <c r="I192" s="6" t="s">
        <v>15</v>
      </c>
      <c r="J192" s="8">
        <v>0.93</v>
      </c>
      <c r="K192" s="6" t="s">
        <v>15</v>
      </c>
      <c r="L192" s="8">
        <v>0.91</v>
      </c>
      <c r="M192" s="6" t="s">
        <v>15</v>
      </c>
      <c r="N192" s="8">
        <v>0.94</v>
      </c>
      <c r="O192" s="6" t="s">
        <v>15</v>
      </c>
      <c r="P192" s="8">
        <v>0.93</v>
      </c>
    </row>
    <row r="193" spans="1:28" ht="13">
      <c r="A193" s="249"/>
      <c r="B193" s="249"/>
      <c r="C193" s="249"/>
      <c r="D193" s="249"/>
      <c r="E193" s="6" t="s">
        <v>15</v>
      </c>
      <c r="F193" s="59">
        <v>6.9444444444444441E-3</v>
      </c>
      <c r="G193" s="275"/>
      <c r="I193" s="6" t="s">
        <v>15</v>
      </c>
      <c r="J193" s="8">
        <v>0.94</v>
      </c>
      <c r="K193" s="6" t="s">
        <v>15</v>
      </c>
      <c r="L193" s="8">
        <v>0.91</v>
      </c>
      <c r="M193" s="6" t="s">
        <v>15</v>
      </c>
      <c r="N193" s="8">
        <v>0.96</v>
      </c>
      <c r="O193" s="6" t="s">
        <v>15</v>
      </c>
      <c r="P193" s="8">
        <v>0.94</v>
      </c>
    </row>
    <row r="194" spans="1:28" ht="13">
      <c r="A194" s="249"/>
      <c r="B194" s="249"/>
      <c r="C194" s="249"/>
      <c r="D194" s="249"/>
      <c r="E194" s="6" t="s">
        <v>15</v>
      </c>
      <c r="F194" s="59">
        <v>7.6388888888888886E-3</v>
      </c>
      <c r="G194" s="275"/>
      <c r="I194" s="6" t="s">
        <v>15</v>
      </c>
      <c r="J194" s="8">
        <v>0.91</v>
      </c>
      <c r="K194" s="6" t="s">
        <v>15</v>
      </c>
      <c r="L194" s="8">
        <v>0.85</v>
      </c>
      <c r="M194" s="6" t="s">
        <v>15</v>
      </c>
      <c r="N194" s="8">
        <v>0.84</v>
      </c>
      <c r="O194" s="6" t="s">
        <v>15</v>
      </c>
      <c r="P194" s="8">
        <v>0.87</v>
      </c>
    </row>
    <row r="195" spans="1:28" ht="13">
      <c r="A195" s="249"/>
      <c r="B195" s="249"/>
      <c r="C195" s="249"/>
      <c r="D195" s="249"/>
      <c r="E195" s="6" t="s">
        <v>15</v>
      </c>
      <c r="F195" s="59">
        <v>8.3333333333333332E-3</v>
      </c>
      <c r="G195" s="275"/>
      <c r="H195" s="3" t="s">
        <v>147</v>
      </c>
      <c r="I195" s="6" t="s">
        <v>15</v>
      </c>
      <c r="J195" s="8">
        <v>0.88</v>
      </c>
      <c r="K195" s="6" t="s">
        <v>15</v>
      </c>
      <c r="L195" s="8">
        <v>0.84</v>
      </c>
      <c r="M195" s="6" t="s">
        <v>15</v>
      </c>
      <c r="N195" s="8">
        <v>0.71</v>
      </c>
      <c r="O195" s="6" t="s">
        <v>15</v>
      </c>
      <c r="P195" s="8">
        <v>0.85</v>
      </c>
    </row>
    <row r="196" spans="1:28" ht="13">
      <c r="A196" s="249"/>
      <c r="B196" s="249"/>
      <c r="C196" s="249"/>
      <c r="D196" s="249"/>
      <c r="E196" s="6" t="s">
        <v>15</v>
      </c>
      <c r="F196" s="59">
        <v>9.0277777777777769E-3</v>
      </c>
      <c r="G196" s="275"/>
      <c r="H196" s="3" t="s">
        <v>147</v>
      </c>
      <c r="I196" s="6" t="s">
        <v>15</v>
      </c>
      <c r="J196" s="8">
        <v>0.94</v>
      </c>
      <c r="K196" s="6" t="s">
        <v>15</v>
      </c>
      <c r="L196" s="8">
        <v>0.9</v>
      </c>
      <c r="M196" s="6" t="s">
        <v>15</v>
      </c>
      <c r="N196" s="8">
        <v>0.93</v>
      </c>
      <c r="O196" s="6" t="s">
        <v>15</v>
      </c>
      <c r="P196" s="8">
        <v>0.92</v>
      </c>
    </row>
    <row r="197" spans="1:28" ht="13">
      <c r="A197" s="249"/>
      <c r="B197" s="249"/>
      <c r="C197" s="249"/>
      <c r="D197" s="249"/>
      <c r="E197" s="6" t="s">
        <v>15</v>
      </c>
      <c r="F197" s="59">
        <v>9.7222222222222224E-3</v>
      </c>
      <c r="G197" s="275"/>
      <c r="I197" s="6" t="s">
        <v>15</v>
      </c>
      <c r="J197" s="8">
        <v>0.95</v>
      </c>
      <c r="K197" s="6" t="s">
        <v>15</v>
      </c>
      <c r="L197" s="8">
        <v>0.91</v>
      </c>
      <c r="M197" s="6" t="s">
        <v>15</v>
      </c>
      <c r="N197" s="8">
        <v>0.95</v>
      </c>
      <c r="O197" s="6" t="s">
        <v>15</v>
      </c>
      <c r="P197" s="8">
        <v>0.93</v>
      </c>
    </row>
    <row r="198" spans="1:28" ht="13">
      <c r="A198" s="249"/>
      <c r="B198" s="249"/>
      <c r="C198" s="249"/>
      <c r="D198" s="249"/>
      <c r="E198" s="6" t="s">
        <v>15</v>
      </c>
      <c r="F198" s="59">
        <v>1.0416666666666666E-2</v>
      </c>
      <c r="G198" s="275"/>
      <c r="I198" s="6" t="s">
        <v>15</v>
      </c>
      <c r="J198" s="8">
        <v>0.93</v>
      </c>
      <c r="K198" s="6" t="s">
        <v>15</v>
      </c>
      <c r="L198" s="8">
        <v>0.9</v>
      </c>
      <c r="M198" s="6" t="s">
        <v>15</v>
      </c>
      <c r="N198" s="8">
        <v>0.96</v>
      </c>
      <c r="O198" s="6" t="s">
        <v>15</v>
      </c>
      <c r="P198" s="8">
        <v>0.93</v>
      </c>
    </row>
    <row r="199" spans="1:28" ht="14">
      <c r="A199" s="249"/>
      <c r="B199" s="249"/>
      <c r="C199" s="249"/>
      <c r="D199" s="249"/>
      <c r="E199" s="6" t="s">
        <v>15</v>
      </c>
      <c r="F199" s="59">
        <v>1.1111111111111112E-2</v>
      </c>
      <c r="G199" s="275"/>
      <c r="H199" s="119" t="s">
        <v>44</v>
      </c>
      <c r="I199" s="121" t="s">
        <v>13</v>
      </c>
      <c r="J199" s="122">
        <v>0</v>
      </c>
      <c r="K199" s="6" t="s">
        <v>15</v>
      </c>
      <c r="L199" s="8">
        <v>0.47</v>
      </c>
      <c r="M199" s="6" t="s">
        <v>15</v>
      </c>
      <c r="N199" s="8">
        <v>0.73</v>
      </c>
      <c r="O199" s="121" t="s">
        <v>13</v>
      </c>
      <c r="P199" s="122">
        <v>0</v>
      </c>
    </row>
    <row r="200" spans="1:28" ht="13">
      <c r="A200" s="249"/>
      <c r="B200" s="249"/>
      <c r="C200" s="249"/>
      <c r="D200" s="249"/>
      <c r="E200" s="6" t="s">
        <v>15</v>
      </c>
      <c r="F200" s="59">
        <v>1.1805555555555555E-2</v>
      </c>
      <c r="G200" s="275"/>
      <c r="I200" s="6" t="s">
        <v>15</v>
      </c>
      <c r="J200" s="8">
        <v>0.87</v>
      </c>
      <c r="K200" s="6" t="s">
        <v>15</v>
      </c>
      <c r="L200" s="8">
        <v>0.87</v>
      </c>
      <c r="M200" s="6" t="s">
        <v>15</v>
      </c>
      <c r="N200" s="8">
        <v>0.94</v>
      </c>
      <c r="O200" s="6" t="s">
        <v>15</v>
      </c>
      <c r="P200" s="8">
        <v>0.89</v>
      </c>
    </row>
    <row r="201" spans="1:28" ht="13">
      <c r="A201" s="249"/>
      <c r="B201" s="249"/>
      <c r="C201" s="249"/>
      <c r="D201" s="249"/>
      <c r="E201" s="6" t="s">
        <v>15</v>
      </c>
      <c r="F201" s="59">
        <v>1.2500000000000001E-2</v>
      </c>
      <c r="G201" s="275"/>
      <c r="H201" s="119" t="s">
        <v>44</v>
      </c>
      <c r="I201" s="6" t="s">
        <v>15</v>
      </c>
      <c r="J201" s="8">
        <v>0.92</v>
      </c>
      <c r="K201" s="6" t="s">
        <v>15</v>
      </c>
      <c r="L201" s="8">
        <v>0.86</v>
      </c>
      <c r="M201" s="6" t="s">
        <v>15</v>
      </c>
      <c r="N201" s="8">
        <v>0.83</v>
      </c>
      <c r="O201" s="6" t="s">
        <v>15</v>
      </c>
      <c r="P201" s="8">
        <v>0.9</v>
      </c>
    </row>
    <row r="202" spans="1:28" ht="13">
      <c r="A202" s="249"/>
      <c r="B202" s="249"/>
      <c r="C202" s="249"/>
      <c r="D202" s="249"/>
      <c r="E202" s="6" t="s">
        <v>15</v>
      </c>
      <c r="F202" s="59">
        <v>1.3194444444444444E-2</v>
      </c>
      <c r="G202" s="275"/>
      <c r="I202" s="6" t="s">
        <v>15</v>
      </c>
      <c r="J202" s="8">
        <v>0.92</v>
      </c>
      <c r="K202" s="6" t="s">
        <v>15</v>
      </c>
      <c r="L202" s="8">
        <v>0.89</v>
      </c>
      <c r="M202" s="6" t="s">
        <v>15</v>
      </c>
      <c r="N202" s="8">
        <v>0.91</v>
      </c>
      <c r="O202" s="6" t="s">
        <v>15</v>
      </c>
      <c r="P202" s="8">
        <v>0.91</v>
      </c>
    </row>
    <row r="203" spans="1:28" ht="13">
      <c r="A203" s="249"/>
      <c r="B203" s="249"/>
      <c r="C203" s="249"/>
      <c r="D203" s="249"/>
      <c r="E203" s="6" t="s">
        <v>15</v>
      </c>
      <c r="F203" s="59">
        <v>1.3888888888888888E-2</v>
      </c>
      <c r="G203" s="263"/>
      <c r="H203" s="119" t="s">
        <v>148</v>
      </c>
      <c r="I203" s="6" t="s">
        <v>15</v>
      </c>
      <c r="J203" s="8">
        <v>0.9</v>
      </c>
      <c r="K203" s="6" t="s">
        <v>15</v>
      </c>
      <c r="L203" s="8">
        <v>0.88</v>
      </c>
      <c r="M203" s="6" t="s">
        <v>15</v>
      </c>
      <c r="N203" s="8">
        <v>0.9</v>
      </c>
      <c r="O203" s="6" t="s">
        <v>15</v>
      </c>
      <c r="P203" s="8">
        <v>0.9</v>
      </c>
    </row>
    <row r="204" spans="1:28" ht="13">
      <c r="A204" s="249"/>
      <c r="B204" s="249"/>
      <c r="C204" s="249"/>
      <c r="D204" s="249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</row>
    <row r="205" spans="1:28" ht="13">
      <c r="A205" s="249"/>
      <c r="B205" s="249"/>
      <c r="C205" s="249"/>
      <c r="D205" s="249"/>
      <c r="E205" s="242" t="s">
        <v>16</v>
      </c>
      <c r="F205" s="243"/>
      <c r="G205" s="243"/>
      <c r="H205" s="244"/>
      <c r="J205" s="3">
        <f>AVERAGEA(J184:J189,J191:J198,J200:J203)</f>
        <v>0.88111111111111107</v>
      </c>
      <c r="L205" s="3">
        <f>AVERAGEA(L185:L189,L191:L203)</f>
        <v>0.82944444444444454</v>
      </c>
      <c r="N205" s="3">
        <f>AVERAGEA(N183:N203)</f>
        <v>0.8538095238095238</v>
      </c>
      <c r="P205" s="3">
        <f>AVERAGEA(P184:P189,P191:P198,P200:P203)</f>
        <v>0.87277777777777776</v>
      </c>
    </row>
    <row r="206" spans="1:28" ht="13">
      <c r="A206" s="249"/>
      <c r="B206" s="249"/>
      <c r="C206" s="249"/>
      <c r="D206" s="249"/>
      <c r="E206" s="242" t="s">
        <v>1</v>
      </c>
      <c r="F206" s="243"/>
      <c r="G206" s="243"/>
      <c r="H206" s="244"/>
      <c r="J206" s="3">
        <v>3</v>
      </c>
      <c r="L206" s="3">
        <v>3</v>
      </c>
      <c r="N206" s="3">
        <v>0</v>
      </c>
      <c r="P206" s="3">
        <v>3</v>
      </c>
    </row>
    <row r="207" spans="1:28" ht="13">
      <c r="A207" s="249"/>
      <c r="B207" s="249"/>
      <c r="C207" s="249"/>
      <c r="D207" s="249"/>
      <c r="E207" s="242" t="s">
        <v>2</v>
      </c>
      <c r="F207" s="243"/>
      <c r="G207" s="243"/>
      <c r="H207" s="244"/>
      <c r="J207" s="3">
        <v>18</v>
      </c>
      <c r="L207" s="3">
        <v>18</v>
      </c>
      <c r="N207" s="3">
        <v>21</v>
      </c>
      <c r="P207" s="3">
        <v>18</v>
      </c>
    </row>
    <row r="208" spans="1:28" ht="13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</row>
    <row r="209" spans="1:16" ht="14">
      <c r="A209" s="305">
        <v>7</v>
      </c>
      <c r="B209" s="312" t="s">
        <v>0</v>
      </c>
      <c r="C209" s="298" t="s">
        <v>0</v>
      </c>
      <c r="D209" s="305" t="s">
        <v>43</v>
      </c>
      <c r="E209" s="3" t="s">
        <v>15</v>
      </c>
      <c r="F209" s="59">
        <v>0</v>
      </c>
      <c r="G209" s="326" t="s">
        <v>39</v>
      </c>
      <c r="H209" s="119" t="s">
        <v>44</v>
      </c>
      <c r="I209" s="123" t="s">
        <v>15</v>
      </c>
      <c r="J209" s="124">
        <v>0.92</v>
      </c>
      <c r="K209" s="6" t="s">
        <v>15</v>
      </c>
      <c r="L209" s="8">
        <v>0.85</v>
      </c>
      <c r="M209" s="6" t="s">
        <v>15</v>
      </c>
      <c r="N209" s="8">
        <v>0.92</v>
      </c>
      <c r="O209" s="6" t="s">
        <v>15</v>
      </c>
      <c r="P209" s="8">
        <v>0.89</v>
      </c>
    </row>
    <row r="210" spans="1:16" ht="13">
      <c r="A210" s="249"/>
      <c r="B210" s="249"/>
      <c r="C210" s="249"/>
      <c r="D210" s="249"/>
      <c r="E210" s="3" t="s">
        <v>15</v>
      </c>
      <c r="F210" s="59">
        <v>6.9444444444444447E-4</v>
      </c>
      <c r="G210" s="275"/>
      <c r="I210" s="6" t="s">
        <v>15</v>
      </c>
      <c r="J210" s="8">
        <v>0.92</v>
      </c>
      <c r="K210" s="6" t="s">
        <v>15</v>
      </c>
      <c r="L210" s="8">
        <v>0.86</v>
      </c>
      <c r="M210" s="6" t="s">
        <v>15</v>
      </c>
      <c r="N210" s="8">
        <v>0.94</v>
      </c>
      <c r="O210" s="6" t="s">
        <v>15</v>
      </c>
      <c r="P210" s="8">
        <v>0.87</v>
      </c>
    </row>
    <row r="211" spans="1:16" ht="13">
      <c r="A211" s="249"/>
      <c r="B211" s="249"/>
      <c r="C211" s="249"/>
      <c r="D211" s="249"/>
      <c r="E211" s="108" t="s">
        <v>13</v>
      </c>
      <c r="F211" s="59">
        <v>1.3888888888888889E-3</v>
      </c>
      <c r="G211" s="275"/>
      <c r="I211" s="79" t="s">
        <v>13</v>
      </c>
      <c r="J211" s="80">
        <v>0</v>
      </c>
      <c r="K211" s="79" t="s">
        <v>13</v>
      </c>
      <c r="L211" s="80">
        <v>0</v>
      </c>
      <c r="M211" s="79" t="s">
        <v>13</v>
      </c>
      <c r="N211" s="80">
        <v>0</v>
      </c>
      <c r="O211" s="79" t="s">
        <v>13</v>
      </c>
      <c r="P211" s="80">
        <v>0</v>
      </c>
    </row>
    <row r="212" spans="1:16" ht="13">
      <c r="A212" s="249"/>
      <c r="B212" s="249"/>
      <c r="C212" s="249"/>
      <c r="D212" s="249"/>
      <c r="E212" s="3" t="s">
        <v>15</v>
      </c>
      <c r="F212" s="59">
        <v>2.0833333333333333E-3</v>
      </c>
      <c r="G212" s="275"/>
      <c r="I212" s="6" t="s">
        <v>15</v>
      </c>
      <c r="J212" s="8">
        <v>0.94</v>
      </c>
      <c r="K212" s="6" t="s">
        <v>15</v>
      </c>
      <c r="L212" s="8">
        <v>0.86</v>
      </c>
      <c r="M212" s="6" t="s">
        <v>15</v>
      </c>
      <c r="N212" s="8">
        <v>0.93</v>
      </c>
      <c r="O212" s="6" t="s">
        <v>15</v>
      </c>
      <c r="P212" s="8">
        <v>0.87</v>
      </c>
    </row>
    <row r="213" spans="1:16" ht="13">
      <c r="A213" s="249"/>
      <c r="B213" s="249"/>
      <c r="C213" s="249"/>
      <c r="D213" s="249"/>
      <c r="E213" s="3" t="s">
        <v>15</v>
      </c>
      <c r="F213" s="59">
        <v>2.7777777777777779E-3</v>
      </c>
      <c r="G213" s="275"/>
      <c r="I213" s="6" t="s">
        <v>15</v>
      </c>
      <c r="J213" s="8">
        <v>0.94</v>
      </c>
      <c r="K213" s="6" t="s">
        <v>15</v>
      </c>
      <c r="L213" s="8">
        <v>0.86</v>
      </c>
      <c r="M213" s="6" t="s">
        <v>15</v>
      </c>
      <c r="N213" s="8">
        <v>0.94</v>
      </c>
      <c r="O213" s="6" t="s">
        <v>15</v>
      </c>
      <c r="P213" s="8">
        <v>0.91</v>
      </c>
    </row>
    <row r="214" spans="1:16" ht="13">
      <c r="A214" s="249"/>
      <c r="B214" s="249"/>
      <c r="C214" s="249"/>
      <c r="D214" s="249"/>
      <c r="E214" s="3" t="s">
        <v>15</v>
      </c>
      <c r="F214" s="59">
        <v>3.472222222222222E-3</v>
      </c>
      <c r="G214" s="275"/>
      <c r="I214" s="6" t="s">
        <v>15</v>
      </c>
      <c r="J214" s="8">
        <v>0.95</v>
      </c>
      <c r="K214" s="6" t="s">
        <v>15</v>
      </c>
      <c r="L214" s="8">
        <v>0.87</v>
      </c>
      <c r="M214" s="6" t="s">
        <v>15</v>
      </c>
      <c r="N214" s="8">
        <v>0.94</v>
      </c>
      <c r="O214" s="6" t="s">
        <v>15</v>
      </c>
      <c r="P214" s="8">
        <v>0.91</v>
      </c>
    </row>
    <row r="215" spans="1:16" ht="13">
      <c r="A215" s="249"/>
      <c r="B215" s="249"/>
      <c r="C215" s="249"/>
      <c r="D215" s="249"/>
      <c r="E215" s="3" t="s">
        <v>15</v>
      </c>
      <c r="F215" s="59">
        <v>4.1666666666666666E-3</v>
      </c>
      <c r="G215" s="275"/>
      <c r="I215" s="6" t="s">
        <v>15</v>
      </c>
      <c r="J215" s="8">
        <v>0.93</v>
      </c>
      <c r="K215" s="6" t="s">
        <v>15</v>
      </c>
      <c r="L215" s="8">
        <v>0.85</v>
      </c>
      <c r="M215" s="6" t="s">
        <v>15</v>
      </c>
      <c r="N215" s="8">
        <v>0.92</v>
      </c>
      <c r="O215" s="6" t="s">
        <v>15</v>
      </c>
      <c r="P215" s="8">
        <v>0.88</v>
      </c>
    </row>
    <row r="216" spans="1:16" ht="13">
      <c r="A216" s="249"/>
      <c r="B216" s="249"/>
      <c r="C216" s="249"/>
      <c r="D216" s="249"/>
      <c r="E216" s="3" t="s">
        <v>15</v>
      </c>
      <c r="F216" s="59">
        <v>4.8611111111111112E-3</v>
      </c>
      <c r="G216" s="275"/>
      <c r="I216" s="6" t="s">
        <v>15</v>
      </c>
      <c r="J216" s="8">
        <v>0.94</v>
      </c>
      <c r="K216" s="6" t="s">
        <v>15</v>
      </c>
      <c r="L216" s="8">
        <v>0.84</v>
      </c>
      <c r="M216" s="6" t="s">
        <v>15</v>
      </c>
      <c r="N216" s="8">
        <v>0.93</v>
      </c>
      <c r="O216" s="6" t="s">
        <v>15</v>
      </c>
      <c r="P216" s="8">
        <v>0.88</v>
      </c>
    </row>
    <row r="217" spans="1:16" ht="13">
      <c r="A217" s="249"/>
      <c r="B217" s="249"/>
      <c r="C217" s="249"/>
      <c r="D217" s="249"/>
      <c r="E217" s="3" t="s">
        <v>15</v>
      </c>
      <c r="F217" s="59">
        <v>5.5555555555555558E-3</v>
      </c>
      <c r="G217" s="275"/>
      <c r="I217" s="6" t="s">
        <v>15</v>
      </c>
      <c r="J217" s="8">
        <v>0.94</v>
      </c>
      <c r="K217" s="6" t="s">
        <v>15</v>
      </c>
      <c r="L217" s="8">
        <v>0.89</v>
      </c>
      <c r="M217" s="6" t="s">
        <v>15</v>
      </c>
      <c r="N217" s="8">
        <v>0.95</v>
      </c>
      <c r="O217" s="6" t="s">
        <v>15</v>
      </c>
      <c r="P217" s="8">
        <v>0.9</v>
      </c>
    </row>
    <row r="218" spans="1:16" ht="13">
      <c r="A218" s="249"/>
      <c r="B218" s="249"/>
      <c r="C218" s="249"/>
      <c r="D218" s="249"/>
      <c r="E218" s="3" t="s">
        <v>15</v>
      </c>
      <c r="F218" s="59">
        <v>6.2500000000000003E-3</v>
      </c>
      <c r="G218" s="275"/>
      <c r="I218" s="6" t="s">
        <v>15</v>
      </c>
      <c r="J218" s="8">
        <v>0.94</v>
      </c>
      <c r="K218" s="6" t="s">
        <v>15</v>
      </c>
      <c r="L218" s="8">
        <v>0.88</v>
      </c>
      <c r="M218" s="6" t="s">
        <v>15</v>
      </c>
      <c r="N218" s="8">
        <v>0.95</v>
      </c>
      <c r="O218" s="6" t="s">
        <v>15</v>
      </c>
      <c r="P218" s="8">
        <v>0.93</v>
      </c>
    </row>
    <row r="219" spans="1:16" ht="13">
      <c r="A219" s="249"/>
      <c r="B219" s="249"/>
      <c r="C219" s="249"/>
      <c r="D219" s="249"/>
      <c r="E219" s="3" t="s">
        <v>15</v>
      </c>
      <c r="F219" s="59">
        <v>6.9444444444444441E-3</v>
      </c>
      <c r="G219" s="275"/>
      <c r="I219" s="6" t="s">
        <v>15</v>
      </c>
      <c r="J219" s="8">
        <v>0.95</v>
      </c>
      <c r="K219" s="6" t="s">
        <v>15</v>
      </c>
      <c r="L219" s="8">
        <v>0.91</v>
      </c>
      <c r="M219" s="6" t="s">
        <v>15</v>
      </c>
      <c r="N219" s="8">
        <v>0.96</v>
      </c>
      <c r="O219" s="6" t="s">
        <v>15</v>
      </c>
      <c r="P219" s="8">
        <v>0.93</v>
      </c>
    </row>
    <row r="220" spans="1:16" ht="13">
      <c r="A220" s="249"/>
      <c r="B220" s="249"/>
      <c r="C220" s="249"/>
      <c r="D220" s="249"/>
      <c r="E220" s="3" t="s">
        <v>15</v>
      </c>
      <c r="F220" s="59">
        <v>7.6388888888888886E-3</v>
      </c>
      <c r="G220" s="275"/>
      <c r="I220" s="6" t="s">
        <v>15</v>
      </c>
      <c r="J220" s="8">
        <v>0.94</v>
      </c>
      <c r="K220" s="6" t="s">
        <v>15</v>
      </c>
      <c r="L220" s="8">
        <v>0.9</v>
      </c>
      <c r="M220" s="6" t="s">
        <v>15</v>
      </c>
      <c r="N220" s="8">
        <v>0.95</v>
      </c>
      <c r="O220" s="6" t="s">
        <v>15</v>
      </c>
      <c r="P220" s="8">
        <v>0.93</v>
      </c>
    </row>
    <row r="221" spans="1:16" ht="13">
      <c r="A221" s="249"/>
      <c r="B221" s="249"/>
      <c r="C221" s="249"/>
      <c r="D221" s="249"/>
      <c r="E221" s="3" t="s">
        <v>15</v>
      </c>
      <c r="F221" s="59">
        <v>8.3333333333333332E-3</v>
      </c>
      <c r="G221" s="275"/>
      <c r="I221" s="6" t="s">
        <v>15</v>
      </c>
      <c r="J221" s="8">
        <v>0.93</v>
      </c>
      <c r="K221" s="6" t="s">
        <v>15</v>
      </c>
      <c r="L221" s="8">
        <v>0.88</v>
      </c>
      <c r="M221" s="6" t="s">
        <v>15</v>
      </c>
      <c r="N221" s="8">
        <v>0.93</v>
      </c>
      <c r="O221" s="6" t="s">
        <v>15</v>
      </c>
      <c r="P221" s="8">
        <v>0.9</v>
      </c>
    </row>
    <row r="222" spans="1:16" ht="13">
      <c r="A222" s="249"/>
      <c r="B222" s="249"/>
      <c r="C222" s="249"/>
      <c r="D222" s="249"/>
      <c r="E222" s="3" t="s">
        <v>15</v>
      </c>
      <c r="F222" s="59">
        <v>9.0277777777777769E-3</v>
      </c>
      <c r="G222" s="275"/>
      <c r="I222" s="6" t="s">
        <v>15</v>
      </c>
      <c r="J222" s="8">
        <v>0.92</v>
      </c>
      <c r="K222" s="6" t="s">
        <v>15</v>
      </c>
      <c r="L222" s="8">
        <v>0.84</v>
      </c>
      <c r="M222" s="6" t="s">
        <v>15</v>
      </c>
      <c r="N222" s="8">
        <v>0.92</v>
      </c>
      <c r="O222" s="6" t="s">
        <v>15</v>
      </c>
      <c r="P222" s="8">
        <v>0.85</v>
      </c>
    </row>
    <row r="223" spans="1:16" ht="13">
      <c r="A223" s="249"/>
      <c r="B223" s="249"/>
      <c r="C223" s="249"/>
      <c r="D223" s="249"/>
      <c r="E223" s="3" t="s">
        <v>15</v>
      </c>
      <c r="F223" s="59">
        <v>9.7222222222222224E-3</v>
      </c>
      <c r="G223" s="275"/>
      <c r="I223" s="6" t="s">
        <v>15</v>
      </c>
      <c r="J223" s="8">
        <v>0.85</v>
      </c>
      <c r="K223" s="6" t="s">
        <v>15</v>
      </c>
      <c r="L223" s="8">
        <v>0.83</v>
      </c>
      <c r="M223" s="6" t="s">
        <v>15</v>
      </c>
      <c r="N223" s="8">
        <v>0.89</v>
      </c>
      <c r="O223" s="6" t="s">
        <v>15</v>
      </c>
      <c r="P223" s="8">
        <v>0.81</v>
      </c>
    </row>
    <row r="224" spans="1:16" ht="13">
      <c r="A224" s="249"/>
      <c r="B224" s="249"/>
      <c r="C224" s="249"/>
      <c r="D224" s="249"/>
      <c r="E224" s="3" t="s">
        <v>15</v>
      </c>
      <c r="F224" s="59">
        <v>1.0416666666666666E-2</v>
      </c>
      <c r="G224" s="275"/>
      <c r="I224" s="6" t="s">
        <v>15</v>
      </c>
      <c r="J224" s="8">
        <v>0.9</v>
      </c>
      <c r="K224" s="6" t="s">
        <v>15</v>
      </c>
      <c r="L224" s="8">
        <v>0.84</v>
      </c>
      <c r="M224" s="6" t="s">
        <v>15</v>
      </c>
      <c r="N224" s="8">
        <v>0.9</v>
      </c>
      <c r="O224" s="6" t="s">
        <v>15</v>
      </c>
      <c r="P224" s="8">
        <v>0.81</v>
      </c>
    </row>
    <row r="225" spans="1:16" ht="14">
      <c r="A225" s="249"/>
      <c r="B225" s="249"/>
      <c r="C225" s="249"/>
      <c r="D225" s="249"/>
      <c r="E225" s="3" t="s">
        <v>15</v>
      </c>
      <c r="F225" s="59">
        <v>1.1111111111111112E-2</v>
      </c>
      <c r="G225" s="275"/>
      <c r="I225" s="123" t="s">
        <v>15</v>
      </c>
      <c r="J225" s="124">
        <v>0.91</v>
      </c>
      <c r="K225" s="6" t="s">
        <v>15</v>
      </c>
      <c r="L225" s="8">
        <v>0.79</v>
      </c>
      <c r="M225" s="6" t="s">
        <v>15</v>
      </c>
      <c r="N225" s="8">
        <v>0.78</v>
      </c>
      <c r="O225" s="6" t="s">
        <v>15</v>
      </c>
      <c r="P225" s="8">
        <v>0.85</v>
      </c>
    </row>
    <row r="226" spans="1:16" ht="13">
      <c r="A226" s="249"/>
      <c r="B226" s="249"/>
      <c r="C226" s="249"/>
      <c r="D226" s="249"/>
      <c r="E226" s="3" t="s">
        <v>15</v>
      </c>
      <c r="F226" s="59">
        <v>1.1805555555555555E-2</v>
      </c>
      <c r="G226" s="275"/>
      <c r="H226" s="119" t="s">
        <v>44</v>
      </c>
      <c r="I226" s="6" t="s">
        <v>15</v>
      </c>
      <c r="J226" s="8">
        <v>0.89</v>
      </c>
      <c r="K226" s="6" t="s">
        <v>15</v>
      </c>
      <c r="L226" s="8">
        <v>0.83</v>
      </c>
      <c r="M226" s="6" t="s">
        <v>15</v>
      </c>
      <c r="N226" s="8">
        <v>0.92</v>
      </c>
      <c r="O226" s="6" t="s">
        <v>15</v>
      </c>
      <c r="P226" s="8">
        <v>0.86</v>
      </c>
    </row>
    <row r="227" spans="1:16" ht="13">
      <c r="A227" s="249"/>
      <c r="B227" s="249"/>
      <c r="C227" s="249"/>
      <c r="D227" s="249"/>
      <c r="E227" s="3" t="s">
        <v>15</v>
      </c>
      <c r="F227" s="59">
        <v>1.2500000000000001E-2</v>
      </c>
      <c r="G227" s="275"/>
      <c r="H227" s="119" t="s">
        <v>44</v>
      </c>
      <c r="I227" s="6" t="s">
        <v>15</v>
      </c>
      <c r="J227" s="8">
        <v>0.62</v>
      </c>
      <c r="K227" s="74" t="s">
        <v>13</v>
      </c>
      <c r="L227" s="75">
        <v>0</v>
      </c>
      <c r="M227" s="6" t="s">
        <v>15</v>
      </c>
      <c r="N227" s="8">
        <v>0.64</v>
      </c>
      <c r="O227" s="6" t="s">
        <v>15</v>
      </c>
      <c r="P227" s="8">
        <v>0.27</v>
      </c>
    </row>
    <row r="228" spans="1:16" ht="13">
      <c r="A228" s="249"/>
      <c r="B228" s="249"/>
      <c r="C228" s="249"/>
      <c r="D228" s="249"/>
      <c r="E228" s="3" t="s">
        <v>15</v>
      </c>
      <c r="F228" s="59">
        <v>1.3194444444444444E-2</v>
      </c>
      <c r="G228" s="275"/>
      <c r="H228" s="119" t="s">
        <v>44</v>
      </c>
      <c r="I228" s="6" t="s">
        <v>15</v>
      </c>
      <c r="J228" s="8">
        <v>0.94</v>
      </c>
      <c r="K228" s="6" t="s">
        <v>15</v>
      </c>
      <c r="L228" s="8">
        <v>0.84</v>
      </c>
      <c r="M228" s="6" t="s">
        <v>15</v>
      </c>
      <c r="N228" s="8">
        <v>0.9</v>
      </c>
      <c r="O228" s="6" t="s">
        <v>15</v>
      </c>
      <c r="P228" s="8">
        <v>0.88</v>
      </c>
    </row>
    <row r="229" spans="1:16" ht="13">
      <c r="A229" s="249"/>
      <c r="B229" s="249"/>
      <c r="C229" s="249"/>
      <c r="D229" s="249"/>
      <c r="E229" s="3" t="s">
        <v>15</v>
      </c>
      <c r="F229" s="59">
        <v>1.3888888888888888E-2</v>
      </c>
      <c r="G229" s="275"/>
      <c r="I229" s="6" t="s">
        <v>15</v>
      </c>
      <c r="J229" s="8">
        <v>0.92</v>
      </c>
      <c r="K229" s="6" t="s">
        <v>15</v>
      </c>
      <c r="L229" s="8">
        <v>0.88</v>
      </c>
      <c r="M229" s="6" t="s">
        <v>15</v>
      </c>
      <c r="N229" s="8">
        <v>0.93</v>
      </c>
      <c r="O229" s="6" t="s">
        <v>15</v>
      </c>
      <c r="P229" s="8">
        <v>0.91</v>
      </c>
    </row>
    <row r="230" spans="1:16" ht="14">
      <c r="A230" s="249"/>
      <c r="B230" s="249"/>
      <c r="C230" s="249"/>
      <c r="D230" s="249"/>
      <c r="E230" s="3" t="s">
        <v>15</v>
      </c>
      <c r="F230" s="59">
        <v>1.4583333333333334E-2</v>
      </c>
      <c r="G230" s="275"/>
      <c r="I230" s="123" t="s">
        <v>15</v>
      </c>
      <c r="J230" s="124">
        <v>0.92</v>
      </c>
      <c r="K230" s="6" t="s">
        <v>15</v>
      </c>
      <c r="L230" s="8">
        <v>0.89</v>
      </c>
      <c r="M230" s="6" t="s">
        <v>15</v>
      </c>
      <c r="N230" s="8">
        <v>0.96</v>
      </c>
      <c r="O230" s="6" t="s">
        <v>15</v>
      </c>
      <c r="P230" s="8">
        <v>0.93</v>
      </c>
    </row>
    <row r="231" spans="1:16" ht="13">
      <c r="A231" s="249"/>
      <c r="B231" s="249"/>
      <c r="C231" s="249"/>
      <c r="D231" s="249"/>
      <c r="E231" s="3" t="s">
        <v>15</v>
      </c>
      <c r="F231" s="59">
        <v>1.5277777777777777E-2</v>
      </c>
      <c r="G231" s="275"/>
      <c r="I231" s="6" t="s">
        <v>15</v>
      </c>
      <c r="J231" s="8">
        <v>0.94</v>
      </c>
      <c r="K231" s="6" t="s">
        <v>15</v>
      </c>
      <c r="L231" s="8">
        <v>0.89</v>
      </c>
      <c r="M231" s="6" t="s">
        <v>15</v>
      </c>
      <c r="N231" s="8">
        <v>0.95</v>
      </c>
      <c r="O231" s="6" t="s">
        <v>15</v>
      </c>
      <c r="P231" s="8">
        <v>0.93</v>
      </c>
    </row>
    <row r="232" spans="1:16" ht="13">
      <c r="A232" s="249"/>
      <c r="B232" s="249"/>
      <c r="C232" s="249"/>
      <c r="D232" s="249"/>
      <c r="E232" s="3" t="s">
        <v>15</v>
      </c>
      <c r="F232" s="59">
        <v>1.5972222222222221E-2</v>
      </c>
      <c r="G232" s="275"/>
      <c r="I232" s="6" t="s">
        <v>15</v>
      </c>
      <c r="J232" s="8">
        <v>0.94</v>
      </c>
      <c r="K232" s="6" t="s">
        <v>15</v>
      </c>
      <c r="L232" s="8">
        <v>0.89</v>
      </c>
      <c r="M232" s="6" t="s">
        <v>15</v>
      </c>
      <c r="N232" s="8">
        <v>0.95</v>
      </c>
      <c r="O232" s="6" t="s">
        <v>15</v>
      </c>
      <c r="P232" s="8">
        <v>0.92</v>
      </c>
    </row>
    <row r="233" spans="1:16" ht="14">
      <c r="A233" s="249"/>
      <c r="B233" s="249"/>
      <c r="C233" s="249"/>
      <c r="D233" s="249"/>
      <c r="E233" s="3" t="s">
        <v>15</v>
      </c>
      <c r="F233" s="59">
        <v>1.6666666666666666E-2</v>
      </c>
      <c r="G233" s="275"/>
      <c r="I233" s="123" t="s">
        <v>15</v>
      </c>
      <c r="J233" s="124">
        <v>0.95</v>
      </c>
      <c r="K233" s="6" t="s">
        <v>15</v>
      </c>
      <c r="L233" s="8">
        <v>0.88</v>
      </c>
      <c r="M233" s="6" t="s">
        <v>15</v>
      </c>
      <c r="N233" s="8">
        <v>0.95</v>
      </c>
      <c r="O233" s="6" t="s">
        <v>15</v>
      </c>
      <c r="P233" s="8">
        <v>0.9</v>
      </c>
    </row>
    <row r="234" spans="1:16" ht="13">
      <c r="A234" s="249"/>
      <c r="B234" s="249"/>
      <c r="C234" s="249"/>
      <c r="D234" s="249"/>
      <c r="E234" s="3" t="s">
        <v>15</v>
      </c>
      <c r="F234" s="59">
        <v>1.7361111111111112E-2</v>
      </c>
      <c r="G234" s="275"/>
      <c r="I234" s="6" t="s">
        <v>15</v>
      </c>
      <c r="J234" s="8">
        <v>0.92</v>
      </c>
      <c r="K234" s="6" t="s">
        <v>15</v>
      </c>
      <c r="L234" s="8">
        <v>0.9</v>
      </c>
      <c r="M234" s="6" t="s">
        <v>15</v>
      </c>
      <c r="N234" s="8">
        <v>0.94</v>
      </c>
      <c r="O234" s="6" t="s">
        <v>15</v>
      </c>
      <c r="P234" s="8">
        <v>0.91</v>
      </c>
    </row>
    <row r="235" spans="1:16" ht="13">
      <c r="A235" s="249"/>
      <c r="B235" s="249"/>
      <c r="C235" s="249"/>
      <c r="D235" s="249"/>
      <c r="E235" s="3" t="s">
        <v>15</v>
      </c>
      <c r="F235" s="59">
        <v>1.8055555555555554E-2</v>
      </c>
      <c r="G235" s="275"/>
      <c r="I235" s="6" t="s">
        <v>15</v>
      </c>
      <c r="J235" s="8">
        <v>0.93</v>
      </c>
      <c r="K235" s="6" t="s">
        <v>15</v>
      </c>
      <c r="L235" s="8">
        <v>0.89</v>
      </c>
      <c r="M235" s="6" t="s">
        <v>15</v>
      </c>
      <c r="N235" s="8">
        <v>0.95</v>
      </c>
      <c r="O235" s="6" t="s">
        <v>15</v>
      </c>
      <c r="P235" s="8">
        <v>0.93</v>
      </c>
    </row>
    <row r="236" spans="1:16" ht="13">
      <c r="A236" s="249"/>
      <c r="B236" s="249"/>
      <c r="C236" s="249"/>
      <c r="D236" s="249"/>
      <c r="E236" s="3" t="s">
        <v>15</v>
      </c>
      <c r="F236" s="59">
        <v>1.8749999999999999E-2</v>
      </c>
      <c r="G236" s="275"/>
      <c r="I236" s="6" t="s">
        <v>15</v>
      </c>
      <c r="J236" s="8">
        <v>0.82</v>
      </c>
      <c r="K236" s="6" t="s">
        <v>15</v>
      </c>
      <c r="L236" s="8">
        <v>0.91</v>
      </c>
      <c r="M236" s="6" t="s">
        <v>15</v>
      </c>
      <c r="N236" s="8">
        <v>0.93</v>
      </c>
      <c r="O236" s="6" t="s">
        <v>15</v>
      </c>
      <c r="P236" s="8">
        <v>0.93</v>
      </c>
    </row>
    <row r="237" spans="1:16" ht="13">
      <c r="A237" s="249"/>
      <c r="B237" s="249"/>
      <c r="C237" s="249"/>
      <c r="D237" s="249"/>
      <c r="E237" s="108" t="s">
        <v>13</v>
      </c>
      <c r="F237" s="59">
        <v>1.9444444444444445E-2</v>
      </c>
      <c r="G237" s="275"/>
      <c r="I237" s="79" t="s">
        <v>13</v>
      </c>
      <c r="J237" s="80">
        <v>0</v>
      </c>
      <c r="K237" s="79" t="s">
        <v>13</v>
      </c>
      <c r="L237" s="80">
        <v>0</v>
      </c>
      <c r="M237" s="79" t="s">
        <v>13</v>
      </c>
      <c r="N237" s="80">
        <v>0</v>
      </c>
      <c r="O237" s="79" t="s">
        <v>13</v>
      </c>
      <c r="P237" s="80">
        <v>0</v>
      </c>
    </row>
    <row r="238" spans="1:16" ht="13">
      <c r="A238" s="249"/>
      <c r="B238" s="249"/>
      <c r="C238" s="249"/>
      <c r="D238" s="249"/>
      <c r="E238" s="3" t="s">
        <v>15</v>
      </c>
      <c r="F238" s="59">
        <v>2.013888888888889E-2</v>
      </c>
      <c r="G238" s="263"/>
      <c r="I238" s="6" t="s">
        <v>15</v>
      </c>
      <c r="J238" s="8">
        <v>0.92</v>
      </c>
      <c r="K238" s="6" t="s">
        <v>15</v>
      </c>
      <c r="L238" s="8">
        <v>0.88</v>
      </c>
      <c r="M238" s="6" t="s">
        <v>15</v>
      </c>
      <c r="N238" s="8">
        <v>0.92</v>
      </c>
      <c r="O238" s="6" t="s">
        <v>15</v>
      </c>
      <c r="P238" s="8">
        <v>0.92</v>
      </c>
    </row>
    <row r="239" spans="1:16" ht="13">
      <c r="A239" s="249"/>
      <c r="B239" s="249"/>
      <c r="C239" s="249"/>
      <c r="D239" s="249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</row>
    <row r="240" spans="1:16" ht="13">
      <c r="A240" s="249"/>
      <c r="B240" s="249"/>
      <c r="C240" s="249"/>
      <c r="D240" s="249"/>
      <c r="E240" s="242" t="s">
        <v>16</v>
      </c>
      <c r="F240" s="243"/>
      <c r="G240" s="243"/>
      <c r="H240" s="244"/>
      <c r="J240" s="3">
        <f>AVERAGEA(J209:J210,J212:J236,J238)</f>
        <v>0.91178571428571453</v>
      </c>
      <c r="L240" s="3">
        <f>AVERAGEA(L209:L210,L212:L226,L228:L236,L238)</f>
        <v>0.86777777777777776</v>
      </c>
      <c r="N240" s="3">
        <f>AVERAGEA(N209:N210,N212:N236,N238)</f>
        <v>0.91749999999999987</v>
      </c>
      <c r="P240" s="3">
        <f>AVERAGEA(P209:P210,P212:P236,P238)</f>
        <v>0.87178571428571427</v>
      </c>
    </row>
    <row r="241" spans="1:28" ht="13">
      <c r="A241" s="249"/>
      <c r="B241" s="249"/>
      <c r="C241" s="249"/>
      <c r="D241" s="249"/>
      <c r="E241" s="242" t="s">
        <v>1</v>
      </c>
      <c r="F241" s="243"/>
      <c r="G241" s="243"/>
      <c r="H241" s="244"/>
      <c r="J241" s="3">
        <v>0</v>
      </c>
      <c r="L241" s="3">
        <v>1</v>
      </c>
      <c r="N241" s="3">
        <v>0</v>
      </c>
      <c r="P241" s="3">
        <v>0</v>
      </c>
    </row>
    <row r="242" spans="1:28" ht="13">
      <c r="A242" s="249"/>
      <c r="B242" s="249"/>
      <c r="C242" s="93"/>
      <c r="D242" s="249"/>
      <c r="E242" s="242" t="s">
        <v>2</v>
      </c>
      <c r="F242" s="243"/>
      <c r="G242" s="243"/>
      <c r="H242" s="244"/>
      <c r="J242" s="3">
        <v>28</v>
      </c>
      <c r="L242" s="3">
        <v>27</v>
      </c>
      <c r="N242" s="3">
        <v>28</v>
      </c>
      <c r="P242" s="3">
        <v>28</v>
      </c>
    </row>
    <row r="243" spans="1:28" ht="1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</row>
    <row r="244" spans="1:28" ht="14">
      <c r="A244" s="305">
        <v>8</v>
      </c>
      <c r="B244" s="298" t="s">
        <v>0</v>
      </c>
      <c r="C244" s="298" t="s">
        <v>0</v>
      </c>
      <c r="D244" s="305" t="s">
        <v>45</v>
      </c>
      <c r="E244" s="3" t="s">
        <v>15</v>
      </c>
      <c r="F244" s="59">
        <v>0</v>
      </c>
      <c r="G244" s="319" t="s">
        <v>36</v>
      </c>
      <c r="I244" s="123" t="s">
        <v>15</v>
      </c>
      <c r="J244" s="124">
        <v>0.93</v>
      </c>
      <c r="K244" s="6" t="s">
        <v>15</v>
      </c>
      <c r="L244" s="8">
        <v>0.89</v>
      </c>
      <c r="M244" s="6" t="s">
        <v>15</v>
      </c>
      <c r="N244" s="8">
        <v>0.96</v>
      </c>
      <c r="O244" s="6" t="s">
        <v>15</v>
      </c>
      <c r="P244" s="8">
        <v>0.92</v>
      </c>
    </row>
    <row r="245" spans="1:28" ht="13">
      <c r="A245" s="249"/>
      <c r="B245" s="249"/>
      <c r="C245" s="249"/>
      <c r="D245" s="249"/>
      <c r="E245" s="3" t="s">
        <v>15</v>
      </c>
      <c r="F245" s="59">
        <v>6.9444444444444447E-4</v>
      </c>
      <c r="G245" s="275"/>
      <c r="I245" s="6" t="s">
        <v>15</v>
      </c>
      <c r="J245" s="8">
        <v>0.94</v>
      </c>
      <c r="K245" s="6" t="s">
        <v>15</v>
      </c>
      <c r="L245" s="8">
        <v>0.88</v>
      </c>
      <c r="M245" s="6" t="s">
        <v>15</v>
      </c>
      <c r="N245" s="8">
        <v>0.96</v>
      </c>
      <c r="O245" s="6" t="s">
        <v>15</v>
      </c>
      <c r="P245" s="8">
        <v>0.93</v>
      </c>
    </row>
    <row r="246" spans="1:28" ht="13">
      <c r="A246" s="249"/>
      <c r="B246" s="249"/>
      <c r="C246" s="249"/>
      <c r="D246" s="249"/>
      <c r="E246" s="3" t="s">
        <v>15</v>
      </c>
      <c r="F246" s="59">
        <v>1.3888888888888889E-3</v>
      </c>
      <c r="G246" s="275"/>
      <c r="I246" s="6" t="s">
        <v>15</v>
      </c>
      <c r="J246" s="8">
        <v>0.94</v>
      </c>
      <c r="K246" s="6" t="s">
        <v>15</v>
      </c>
      <c r="L246" s="8">
        <v>0.89</v>
      </c>
      <c r="M246" s="6" t="s">
        <v>15</v>
      </c>
      <c r="N246" s="8">
        <v>0.95</v>
      </c>
      <c r="O246" s="6" t="s">
        <v>15</v>
      </c>
      <c r="P246" s="8">
        <v>0.92</v>
      </c>
    </row>
    <row r="247" spans="1:28" ht="13">
      <c r="A247" s="249"/>
      <c r="B247" s="249"/>
      <c r="C247" s="249"/>
      <c r="D247" s="249"/>
      <c r="E247" s="3" t="s">
        <v>15</v>
      </c>
      <c r="F247" s="59">
        <v>2.0833333333333333E-3</v>
      </c>
      <c r="G247" s="275"/>
      <c r="I247" s="6" t="s">
        <v>15</v>
      </c>
      <c r="J247" s="8">
        <v>0.94</v>
      </c>
      <c r="K247" s="6" t="s">
        <v>15</v>
      </c>
      <c r="L247" s="8">
        <v>0.88</v>
      </c>
      <c r="M247" s="6" t="s">
        <v>15</v>
      </c>
      <c r="N247" s="8">
        <v>0.96</v>
      </c>
      <c r="O247" s="6" t="s">
        <v>15</v>
      </c>
      <c r="P247" s="8">
        <v>0.93</v>
      </c>
    </row>
    <row r="248" spans="1:28" ht="13">
      <c r="A248" s="249"/>
      <c r="B248" s="249"/>
      <c r="C248" s="249"/>
      <c r="D248" s="249"/>
      <c r="E248" s="3" t="s">
        <v>15</v>
      </c>
      <c r="F248" s="59">
        <v>2.7777777777777779E-3</v>
      </c>
      <c r="G248" s="275"/>
      <c r="I248" s="6" t="s">
        <v>15</v>
      </c>
      <c r="J248" s="8">
        <v>0.95</v>
      </c>
      <c r="K248" s="6" t="s">
        <v>15</v>
      </c>
      <c r="L248" s="8">
        <v>0.9</v>
      </c>
      <c r="M248" s="6" t="s">
        <v>15</v>
      </c>
      <c r="N248" s="8">
        <v>0.96</v>
      </c>
      <c r="O248" s="6" t="s">
        <v>15</v>
      </c>
      <c r="P248" s="8">
        <v>0.93</v>
      </c>
    </row>
    <row r="249" spans="1:28" ht="13">
      <c r="A249" s="249"/>
      <c r="B249" s="249"/>
      <c r="C249" s="249"/>
      <c r="D249" s="249"/>
      <c r="E249" s="3" t="s">
        <v>15</v>
      </c>
      <c r="F249" s="59">
        <v>3.472222222222222E-3</v>
      </c>
      <c r="G249" s="275"/>
      <c r="I249" s="6" t="s">
        <v>15</v>
      </c>
      <c r="J249" s="8">
        <v>0.94</v>
      </c>
      <c r="K249" s="6" t="s">
        <v>15</v>
      </c>
      <c r="L249" s="8">
        <v>0.89</v>
      </c>
      <c r="M249" s="6" t="s">
        <v>15</v>
      </c>
      <c r="N249" s="8">
        <v>0.96</v>
      </c>
      <c r="O249" s="6" t="s">
        <v>15</v>
      </c>
      <c r="P249" s="8">
        <v>0.92</v>
      </c>
    </row>
    <row r="250" spans="1:28" ht="13">
      <c r="A250" s="249"/>
      <c r="B250" s="249"/>
      <c r="C250" s="249"/>
      <c r="D250" s="249"/>
      <c r="E250" s="3" t="s">
        <v>15</v>
      </c>
      <c r="F250" s="59">
        <v>4.1666666666666666E-3</v>
      </c>
      <c r="G250" s="275"/>
      <c r="I250" s="6" t="s">
        <v>15</v>
      </c>
      <c r="J250" s="8">
        <v>0.94</v>
      </c>
      <c r="K250" s="6" t="s">
        <v>15</v>
      </c>
      <c r="L250" s="8">
        <v>0.89</v>
      </c>
      <c r="M250" s="6" t="s">
        <v>15</v>
      </c>
      <c r="N250" s="8">
        <v>0.96</v>
      </c>
      <c r="O250" s="6" t="s">
        <v>15</v>
      </c>
      <c r="P250" s="8">
        <v>0.92</v>
      </c>
    </row>
    <row r="251" spans="1:28" ht="13">
      <c r="A251" s="249"/>
      <c r="B251" s="249"/>
      <c r="C251" s="249"/>
      <c r="D251" s="249"/>
      <c r="E251" s="3" t="s">
        <v>15</v>
      </c>
      <c r="F251" s="59">
        <v>4.8611111111111112E-3</v>
      </c>
      <c r="G251" s="275"/>
      <c r="I251" s="6" t="s">
        <v>15</v>
      </c>
      <c r="J251" s="8">
        <v>0.94</v>
      </c>
      <c r="K251" s="6" t="s">
        <v>15</v>
      </c>
      <c r="L251" s="8">
        <v>0.89</v>
      </c>
      <c r="M251" s="6" t="s">
        <v>15</v>
      </c>
      <c r="N251" s="8">
        <v>0.95</v>
      </c>
      <c r="O251" s="6" t="s">
        <v>15</v>
      </c>
      <c r="P251" s="8">
        <v>0.92</v>
      </c>
    </row>
    <row r="252" spans="1:28" ht="13">
      <c r="A252" s="249"/>
      <c r="B252" s="249"/>
      <c r="C252" s="249"/>
      <c r="D252" s="249"/>
      <c r="E252" s="3" t="s">
        <v>15</v>
      </c>
      <c r="F252" s="59">
        <v>5.5555555555555558E-3</v>
      </c>
      <c r="G252" s="275"/>
      <c r="H252" s="119" t="s">
        <v>44</v>
      </c>
      <c r="I252" s="6" t="s">
        <v>15</v>
      </c>
      <c r="J252" s="8">
        <v>0.92</v>
      </c>
      <c r="K252" s="6" t="s">
        <v>15</v>
      </c>
      <c r="L252" s="8">
        <v>0.85</v>
      </c>
      <c r="M252" s="6" t="s">
        <v>15</v>
      </c>
      <c r="N252" s="8">
        <v>0.94</v>
      </c>
      <c r="O252" s="6" t="s">
        <v>15</v>
      </c>
      <c r="P252" s="8">
        <v>0.9</v>
      </c>
    </row>
    <row r="253" spans="1:28" ht="13">
      <c r="A253" s="249"/>
      <c r="B253" s="249"/>
      <c r="C253" s="249"/>
      <c r="D253" s="249"/>
      <c r="E253" s="3" t="s">
        <v>15</v>
      </c>
      <c r="F253" s="59">
        <v>6.2500000000000003E-3</v>
      </c>
      <c r="G253" s="275"/>
      <c r="I253" s="6" t="s">
        <v>15</v>
      </c>
      <c r="J253" s="8">
        <v>0.93</v>
      </c>
      <c r="K253" s="6" t="s">
        <v>15</v>
      </c>
      <c r="L253" s="8">
        <v>0.85</v>
      </c>
      <c r="M253" s="6" t="s">
        <v>15</v>
      </c>
      <c r="N253" s="8">
        <v>0.92</v>
      </c>
      <c r="O253" s="6" t="s">
        <v>15</v>
      </c>
      <c r="P253" s="8">
        <v>0.91</v>
      </c>
    </row>
    <row r="254" spans="1:28" ht="13">
      <c r="A254" s="249"/>
      <c r="B254" s="249"/>
      <c r="C254" s="249"/>
      <c r="D254" s="249"/>
      <c r="E254" s="3" t="s">
        <v>15</v>
      </c>
      <c r="F254" s="59">
        <v>6.9444444444444441E-3</v>
      </c>
      <c r="G254" s="275"/>
      <c r="I254" s="6" t="s">
        <v>15</v>
      </c>
      <c r="J254" s="8">
        <v>0.95</v>
      </c>
      <c r="K254" s="6" t="s">
        <v>15</v>
      </c>
      <c r="L254" s="8">
        <v>0.9</v>
      </c>
      <c r="M254" s="6" t="s">
        <v>15</v>
      </c>
      <c r="N254" s="8">
        <v>0.96</v>
      </c>
      <c r="O254" s="6" t="s">
        <v>15</v>
      </c>
      <c r="P254" s="8">
        <v>0.93</v>
      </c>
    </row>
    <row r="255" spans="1:28" ht="13">
      <c r="A255" s="249"/>
      <c r="B255" s="249"/>
      <c r="C255" s="249"/>
      <c r="D255" s="249"/>
      <c r="E255" s="3" t="s">
        <v>15</v>
      </c>
      <c r="F255" s="59">
        <v>7.6388888888888886E-3</v>
      </c>
      <c r="G255" s="275"/>
      <c r="I255" s="6" t="s">
        <v>15</v>
      </c>
      <c r="J255" s="8">
        <v>0.95</v>
      </c>
      <c r="K255" s="6" t="s">
        <v>15</v>
      </c>
      <c r="L255" s="8">
        <v>0.89</v>
      </c>
      <c r="M255" s="6" t="s">
        <v>15</v>
      </c>
      <c r="N255" s="8">
        <v>0.96</v>
      </c>
      <c r="O255" s="6" t="s">
        <v>15</v>
      </c>
      <c r="P255" s="8">
        <v>0.93</v>
      </c>
    </row>
    <row r="256" spans="1:28" ht="13">
      <c r="A256" s="249"/>
      <c r="B256" s="249"/>
      <c r="C256" s="249"/>
      <c r="D256" s="249"/>
      <c r="E256" s="3" t="s">
        <v>15</v>
      </c>
      <c r="F256" s="59">
        <v>8.3333333333333332E-3</v>
      </c>
      <c r="G256" s="263"/>
      <c r="I256" s="6" t="s">
        <v>15</v>
      </c>
      <c r="J256" s="8">
        <v>0.94</v>
      </c>
      <c r="K256" s="6" t="s">
        <v>15</v>
      </c>
      <c r="L256" s="8">
        <v>0.88</v>
      </c>
      <c r="M256" s="6" t="s">
        <v>15</v>
      </c>
      <c r="N256" s="8">
        <v>0.94</v>
      </c>
      <c r="O256" s="6" t="s">
        <v>15</v>
      </c>
      <c r="P256" s="8">
        <v>0.9</v>
      </c>
    </row>
    <row r="257" spans="1:28" ht="13">
      <c r="A257" s="249"/>
      <c r="B257" s="249"/>
      <c r="C257" s="249"/>
      <c r="D257" s="249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</row>
    <row r="258" spans="1:28" ht="13">
      <c r="A258" s="249"/>
      <c r="B258" s="249"/>
      <c r="C258" s="249"/>
      <c r="D258" s="249"/>
      <c r="E258" s="242" t="s">
        <v>16</v>
      </c>
      <c r="F258" s="243"/>
      <c r="G258" s="243"/>
      <c r="H258" s="244"/>
      <c r="J258" s="3">
        <f>AVERAGEA(J244:J256)</f>
        <v>0.93923076923076898</v>
      </c>
      <c r="L258" s="3">
        <f>AVERAGEA(L244:L256)</f>
        <v>0.88307692307692309</v>
      </c>
      <c r="N258" s="3">
        <f>AVERAGEA(N244:N256)</f>
        <v>0.95230769230769241</v>
      </c>
      <c r="P258" s="3">
        <f>AVERAGEA(P244:P256)</f>
        <v>0.91999999999999993</v>
      </c>
    </row>
    <row r="259" spans="1:28" ht="13">
      <c r="A259" s="249"/>
      <c r="B259" s="249"/>
      <c r="C259" s="249"/>
      <c r="D259" s="249"/>
      <c r="E259" s="242" t="s">
        <v>1</v>
      </c>
      <c r="F259" s="243"/>
      <c r="G259" s="243"/>
      <c r="H259" s="244"/>
      <c r="J259" s="3">
        <v>0</v>
      </c>
      <c r="L259" s="3">
        <v>0</v>
      </c>
      <c r="N259" s="3">
        <v>0</v>
      </c>
      <c r="P259" s="3">
        <v>0</v>
      </c>
    </row>
    <row r="260" spans="1:28" ht="13">
      <c r="A260" s="249"/>
      <c r="B260" s="249"/>
      <c r="C260" s="249"/>
      <c r="D260" s="249"/>
      <c r="E260" s="242" t="s">
        <v>2</v>
      </c>
      <c r="F260" s="243"/>
      <c r="G260" s="243"/>
      <c r="H260" s="244"/>
      <c r="J260" s="3">
        <v>13</v>
      </c>
      <c r="L260" s="3">
        <v>13</v>
      </c>
      <c r="N260" s="3">
        <v>13</v>
      </c>
      <c r="P260" s="3">
        <v>13</v>
      </c>
    </row>
    <row r="261" spans="1:28" ht="13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</row>
    <row r="262" spans="1:28" ht="13">
      <c r="A262" s="305">
        <v>9</v>
      </c>
      <c r="B262" s="298" t="s">
        <v>0</v>
      </c>
      <c r="C262" s="298" t="s">
        <v>0</v>
      </c>
      <c r="D262" s="305" t="s">
        <v>46</v>
      </c>
      <c r="E262" s="3" t="s">
        <v>15</v>
      </c>
      <c r="F262" s="59">
        <v>0</v>
      </c>
      <c r="G262" s="316" t="s">
        <v>39</v>
      </c>
      <c r="I262" s="3" t="s">
        <v>15</v>
      </c>
      <c r="J262" s="3">
        <v>0.93</v>
      </c>
      <c r="K262" s="3" t="s">
        <v>15</v>
      </c>
      <c r="L262" s="3">
        <v>0.92</v>
      </c>
      <c r="M262" s="3" t="s">
        <v>15</v>
      </c>
      <c r="N262" s="3">
        <v>0.93</v>
      </c>
      <c r="O262" s="3" t="s">
        <v>15</v>
      </c>
      <c r="P262" s="3">
        <v>0.89</v>
      </c>
    </row>
    <row r="263" spans="1:28" ht="13">
      <c r="A263" s="249"/>
      <c r="B263" s="249"/>
      <c r="C263" s="249"/>
      <c r="D263" s="249"/>
      <c r="E263" s="3" t="s">
        <v>15</v>
      </c>
      <c r="F263" s="59">
        <v>6.9444444444444447E-4</v>
      </c>
      <c r="G263" s="249"/>
      <c r="I263" s="3" t="s">
        <v>15</v>
      </c>
      <c r="J263" s="3">
        <v>0.93</v>
      </c>
      <c r="K263" s="3" t="s">
        <v>15</v>
      </c>
      <c r="L263" s="3">
        <v>0.9</v>
      </c>
      <c r="M263" s="3" t="s">
        <v>15</v>
      </c>
      <c r="N263" s="3">
        <v>0.92</v>
      </c>
      <c r="O263" s="3" t="s">
        <v>15</v>
      </c>
      <c r="P263" s="3">
        <v>0.9</v>
      </c>
    </row>
    <row r="264" spans="1:28" ht="13">
      <c r="A264" s="249"/>
      <c r="B264" s="249"/>
      <c r="C264" s="249"/>
      <c r="D264" s="249"/>
      <c r="E264" s="3" t="s">
        <v>15</v>
      </c>
      <c r="F264" s="59">
        <v>1.3888888888888889E-3</v>
      </c>
      <c r="G264" s="249"/>
      <c r="I264" s="3" t="s">
        <v>15</v>
      </c>
      <c r="J264" s="3">
        <v>0.94</v>
      </c>
      <c r="K264" s="3" t="s">
        <v>15</v>
      </c>
      <c r="L264" s="3">
        <v>0.86</v>
      </c>
      <c r="M264" s="3" t="s">
        <v>15</v>
      </c>
      <c r="N264" s="3">
        <v>0.94</v>
      </c>
      <c r="O264" s="3" t="s">
        <v>15</v>
      </c>
      <c r="P264" s="3">
        <v>0.93</v>
      </c>
    </row>
    <row r="265" spans="1:28" ht="13">
      <c r="A265" s="249"/>
      <c r="B265" s="249"/>
      <c r="C265" s="249"/>
      <c r="D265" s="249"/>
      <c r="E265" s="3" t="s">
        <v>15</v>
      </c>
      <c r="F265" s="59">
        <v>2.0833333333333333E-3</v>
      </c>
      <c r="G265" s="249"/>
      <c r="I265" s="3" t="s">
        <v>15</v>
      </c>
      <c r="J265" s="3">
        <v>0.94</v>
      </c>
      <c r="K265" s="3" t="s">
        <v>15</v>
      </c>
      <c r="L265" s="3">
        <v>0.85</v>
      </c>
      <c r="M265" s="3" t="s">
        <v>15</v>
      </c>
      <c r="N265" s="3">
        <v>0.95</v>
      </c>
      <c r="O265" s="3" t="s">
        <v>15</v>
      </c>
      <c r="P265" s="3">
        <v>0.93</v>
      </c>
    </row>
    <row r="266" spans="1:28" ht="13">
      <c r="A266" s="249"/>
      <c r="B266" s="249"/>
      <c r="C266" s="249"/>
      <c r="D266" s="249"/>
      <c r="E266" s="3" t="s">
        <v>15</v>
      </c>
      <c r="F266" s="59">
        <v>2.7777777777777779E-3</v>
      </c>
      <c r="G266" s="249"/>
      <c r="I266" s="3" t="s">
        <v>15</v>
      </c>
      <c r="J266" s="3">
        <v>0.95</v>
      </c>
      <c r="K266" s="3" t="s">
        <v>15</v>
      </c>
      <c r="L266" s="3">
        <v>0.9</v>
      </c>
      <c r="M266" s="3" t="s">
        <v>15</v>
      </c>
      <c r="N266" s="3">
        <v>0.95</v>
      </c>
      <c r="O266" s="3" t="s">
        <v>15</v>
      </c>
      <c r="P266" s="3">
        <v>0.93</v>
      </c>
    </row>
    <row r="267" spans="1:28" ht="13">
      <c r="A267" s="249"/>
      <c r="B267" s="249"/>
      <c r="C267" s="249"/>
      <c r="D267" s="249"/>
      <c r="E267" s="3" t="s">
        <v>15</v>
      </c>
      <c r="F267" s="59">
        <v>3.472222222222222E-3</v>
      </c>
      <c r="G267" s="249"/>
      <c r="I267" s="3" t="s">
        <v>15</v>
      </c>
      <c r="J267" s="3">
        <v>0.94</v>
      </c>
      <c r="K267" s="3" t="s">
        <v>15</v>
      </c>
      <c r="L267" s="3">
        <v>0.9</v>
      </c>
      <c r="M267" s="3" t="s">
        <v>15</v>
      </c>
      <c r="N267" s="3">
        <v>0.93</v>
      </c>
      <c r="O267" s="3" t="s">
        <v>15</v>
      </c>
      <c r="P267" s="3">
        <v>0.92</v>
      </c>
    </row>
    <row r="268" spans="1:28" ht="13">
      <c r="A268" s="249"/>
      <c r="B268" s="249"/>
      <c r="C268" s="249"/>
      <c r="D268" s="249"/>
      <c r="E268" s="3" t="s">
        <v>15</v>
      </c>
      <c r="F268" s="59">
        <v>4.1666666666666666E-3</v>
      </c>
      <c r="G268" s="249"/>
      <c r="I268" s="3" t="s">
        <v>15</v>
      </c>
      <c r="J268" s="3">
        <v>0.94</v>
      </c>
      <c r="K268" s="3" t="s">
        <v>15</v>
      </c>
      <c r="L268" s="3">
        <v>0.88</v>
      </c>
      <c r="M268" s="3" t="s">
        <v>15</v>
      </c>
      <c r="N268" s="3">
        <v>0.93</v>
      </c>
      <c r="O268" s="3" t="s">
        <v>15</v>
      </c>
      <c r="P268" s="3">
        <v>0.92</v>
      </c>
    </row>
    <row r="269" spans="1:28" ht="13">
      <c r="A269" s="249"/>
      <c r="B269" s="249"/>
      <c r="C269" s="249"/>
      <c r="D269" s="249"/>
      <c r="E269" s="3" t="s">
        <v>15</v>
      </c>
      <c r="F269" s="59">
        <v>4.8611111111111112E-3</v>
      </c>
      <c r="G269" s="249"/>
      <c r="I269" s="3" t="s">
        <v>15</v>
      </c>
      <c r="J269" s="3">
        <v>0.94</v>
      </c>
      <c r="K269" s="3" t="s">
        <v>15</v>
      </c>
      <c r="L269" s="3">
        <v>0.89</v>
      </c>
      <c r="M269" s="3" t="s">
        <v>15</v>
      </c>
      <c r="N269" s="3">
        <v>0.93</v>
      </c>
      <c r="O269" s="3" t="s">
        <v>15</v>
      </c>
      <c r="P269" s="3">
        <v>0.91</v>
      </c>
    </row>
    <row r="270" spans="1:28" ht="13">
      <c r="A270" s="249"/>
      <c r="B270" s="249"/>
      <c r="C270" s="249"/>
      <c r="D270" s="249"/>
      <c r="E270" s="3" t="s">
        <v>15</v>
      </c>
      <c r="F270" s="59">
        <v>5.5555555555555558E-3</v>
      </c>
      <c r="G270" s="249"/>
      <c r="I270" s="3" t="s">
        <v>15</v>
      </c>
      <c r="J270" s="3">
        <v>0.94</v>
      </c>
      <c r="K270" s="3" t="s">
        <v>15</v>
      </c>
      <c r="L270" s="3">
        <v>0.86</v>
      </c>
      <c r="M270" s="3" t="s">
        <v>15</v>
      </c>
      <c r="N270" s="3">
        <v>0.94</v>
      </c>
      <c r="O270" s="3" t="s">
        <v>15</v>
      </c>
      <c r="P270" s="3">
        <v>0.93</v>
      </c>
    </row>
    <row r="271" spans="1:28" ht="13">
      <c r="A271" s="249"/>
      <c r="B271" s="249"/>
      <c r="C271" s="249"/>
      <c r="D271" s="249"/>
      <c r="E271" s="3" t="s">
        <v>15</v>
      </c>
      <c r="F271" s="59">
        <v>6.2500000000000003E-3</v>
      </c>
      <c r="G271" s="249"/>
      <c r="I271" s="3" t="s">
        <v>15</v>
      </c>
      <c r="J271" s="3">
        <v>0.95</v>
      </c>
      <c r="K271" s="3" t="s">
        <v>15</v>
      </c>
      <c r="L271" s="3">
        <v>0.78</v>
      </c>
      <c r="M271" s="3" t="s">
        <v>15</v>
      </c>
      <c r="N271" s="3">
        <v>0.95</v>
      </c>
      <c r="O271" s="3" t="s">
        <v>15</v>
      </c>
      <c r="P271" s="3">
        <v>0.93</v>
      </c>
    </row>
    <row r="272" spans="1:28" ht="13">
      <c r="A272" s="249"/>
      <c r="B272" s="249"/>
      <c r="C272" s="249"/>
      <c r="D272" s="249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</row>
    <row r="273" spans="1:28" ht="13">
      <c r="A273" s="249"/>
      <c r="B273" s="249"/>
      <c r="C273" s="249"/>
      <c r="D273" s="249"/>
      <c r="E273" s="242" t="s">
        <v>16</v>
      </c>
      <c r="F273" s="243"/>
      <c r="G273" s="243"/>
      <c r="H273" s="244"/>
      <c r="J273" s="3">
        <f>AVERAGEA(J262:J271)</f>
        <v>0.93999999999999972</v>
      </c>
      <c r="L273" s="3">
        <f>AVERAGEA(L262:L271)</f>
        <v>0.874</v>
      </c>
      <c r="N273" s="3">
        <f>AVERAGEA(N262:N271)</f>
        <v>0.93699999999999994</v>
      </c>
      <c r="P273" s="3">
        <f>AVERAGEA(P262:P271)</f>
        <v>0.91899999999999993</v>
      </c>
    </row>
    <row r="274" spans="1:28" ht="13">
      <c r="A274" s="249"/>
      <c r="B274" s="249"/>
      <c r="C274" s="249"/>
      <c r="D274" s="249"/>
      <c r="E274" s="242" t="s">
        <v>1</v>
      </c>
      <c r="F274" s="243"/>
      <c r="G274" s="243"/>
      <c r="H274" s="244"/>
      <c r="J274" s="3">
        <v>0</v>
      </c>
      <c r="L274" s="3">
        <v>0</v>
      </c>
      <c r="N274" s="3">
        <v>0</v>
      </c>
      <c r="P274" s="3">
        <v>0</v>
      </c>
    </row>
    <row r="275" spans="1:28" ht="13">
      <c r="A275" s="249"/>
      <c r="B275" s="249"/>
      <c r="C275" s="249"/>
      <c r="D275" s="249"/>
      <c r="E275" s="242" t="s">
        <v>2</v>
      </c>
      <c r="F275" s="243"/>
      <c r="G275" s="243"/>
      <c r="H275" s="244"/>
      <c r="J275" s="3">
        <v>20</v>
      </c>
      <c r="L275" s="3">
        <v>10</v>
      </c>
      <c r="N275" s="3">
        <v>10</v>
      </c>
      <c r="P275" s="3">
        <v>10</v>
      </c>
    </row>
    <row r="276" spans="1:28" ht="13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</row>
    <row r="277" spans="1:28" ht="13">
      <c r="A277" s="305">
        <v>10</v>
      </c>
      <c r="B277" s="298" t="s">
        <v>0</v>
      </c>
      <c r="C277" s="298" t="s">
        <v>0</v>
      </c>
      <c r="D277" s="305" t="s">
        <v>47</v>
      </c>
      <c r="E277" s="3" t="s">
        <v>19</v>
      </c>
      <c r="F277" s="59">
        <v>0</v>
      </c>
      <c r="G277" s="305" t="s">
        <v>36</v>
      </c>
      <c r="I277" s="74" t="s">
        <v>107</v>
      </c>
      <c r="J277" s="75">
        <v>0.51</v>
      </c>
      <c r="K277" s="74" t="s">
        <v>13</v>
      </c>
      <c r="L277" s="75">
        <v>0</v>
      </c>
      <c r="M277" s="74" t="s">
        <v>107</v>
      </c>
      <c r="N277" s="75">
        <v>0.72</v>
      </c>
      <c r="O277" s="74" t="s">
        <v>107</v>
      </c>
      <c r="P277" s="75">
        <v>0.53</v>
      </c>
    </row>
    <row r="278" spans="1:28" ht="13">
      <c r="A278" s="249"/>
      <c r="B278" s="249"/>
      <c r="C278" s="249"/>
      <c r="D278" s="249"/>
      <c r="E278" s="3" t="s">
        <v>15</v>
      </c>
      <c r="F278" s="59">
        <v>6.9444444444444447E-4</v>
      </c>
      <c r="G278" s="249"/>
      <c r="I278" s="6" t="s">
        <v>15</v>
      </c>
      <c r="J278" s="8">
        <v>0.92</v>
      </c>
      <c r="K278" s="6" t="s">
        <v>15</v>
      </c>
      <c r="L278" s="8">
        <v>0.87</v>
      </c>
      <c r="M278" s="6" t="s">
        <v>15</v>
      </c>
      <c r="N278" s="8">
        <v>0.94</v>
      </c>
      <c r="O278" s="6" t="s">
        <v>15</v>
      </c>
      <c r="P278" s="8">
        <v>0.89</v>
      </c>
    </row>
    <row r="279" spans="1:28" ht="13">
      <c r="A279" s="249"/>
      <c r="B279" s="249"/>
      <c r="C279" s="249"/>
      <c r="D279" s="249"/>
      <c r="E279" s="3" t="s">
        <v>15</v>
      </c>
      <c r="F279" s="59">
        <v>1.3888888888888889E-3</v>
      </c>
      <c r="G279" s="249"/>
      <c r="I279" s="6" t="s">
        <v>15</v>
      </c>
      <c r="J279" s="8">
        <v>0.95</v>
      </c>
      <c r="K279" s="6" t="s">
        <v>15</v>
      </c>
      <c r="L279" s="8">
        <v>0.91</v>
      </c>
      <c r="M279" s="6" t="s">
        <v>15</v>
      </c>
      <c r="N279" s="8">
        <v>0.97</v>
      </c>
      <c r="O279" s="6" t="s">
        <v>15</v>
      </c>
      <c r="P279" s="8">
        <v>0.94</v>
      </c>
    </row>
    <row r="280" spans="1:28" ht="13">
      <c r="A280" s="249"/>
      <c r="B280" s="249"/>
      <c r="C280" s="249"/>
      <c r="D280" s="249"/>
      <c r="E280" s="3" t="s">
        <v>15</v>
      </c>
      <c r="F280" s="59">
        <v>2.0833333333333333E-3</v>
      </c>
      <c r="G280" s="249"/>
      <c r="I280" s="6" t="s">
        <v>15</v>
      </c>
      <c r="J280" s="8">
        <v>0.95</v>
      </c>
      <c r="K280" s="6" t="s">
        <v>15</v>
      </c>
      <c r="L280" s="8">
        <v>0.92</v>
      </c>
      <c r="M280" s="6" t="s">
        <v>15</v>
      </c>
      <c r="N280" s="8">
        <v>0.96</v>
      </c>
      <c r="O280" s="6" t="s">
        <v>15</v>
      </c>
      <c r="P280" s="8">
        <v>0.93</v>
      </c>
    </row>
    <row r="281" spans="1:28" ht="13">
      <c r="A281" s="249"/>
      <c r="B281" s="249"/>
      <c r="C281" s="249"/>
      <c r="D281" s="249"/>
      <c r="E281" s="3" t="s">
        <v>15</v>
      </c>
      <c r="F281" s="59">
        <v>2.7777777777777779E-3</v>
      </c>
      <c r="G281" s="249"/>
      <c r="I281" s="6" t="s">
        <v>15</v>
      </c>
      <c r="J281" s="8">
        <v>0.96</v>
      </c>
      <c r="K281" s="6" t="s">
        <v>15</v>
      </c>
      <c r="L281" s="8">
        <v>0.92</v>
      </c>
      <c r="M281" s="6" t="s">
        <v>15</v>
      </c>
      <c r="N281" s="8">
        <v>0.97</v>
      </c>
      <c r="O281" s="6" t="s">
        <v>15</v>
      </c>
      <c r="P281" s="8">
        <v>0.94</v>
      </c>
    </row>
    <row r="282" spans="1:28" ht="13">
      <c r="A282" s="249"/>
      <c r="B282" s="249"/>
      <c r="C282" s="249"/>
      <c r="D282" s="249"/>
      <c r="E282" s="3" t="s">
        <v>15</v>
      </c>
      <c r="F282" s="59">
        <v>3.472222222222222E-3</v>
      </c>
      <c r="G282" s="249"/>
      <c r="H282" s="119" t="s">
        <v>44</v>
      </c>
      <c r="I282" s="6" t="s">
        <v>15</v>
      </c>
      <c r="J282" s="8">
        <v>0.92</v>
      </c>
      <c r="K282" s="6" t="s">
        <v>15</v>
      </c>
      <c r="L282" s="8">
        <v>0.87</v>
      </c>
      <c r="M282" s="6" t="s">
        <v>15</v>
      </c>
      <c r="N282" s="8">
        <v>0.92</v>
      </c>
      <c r="O282" s="6" t="s">
        <v>15</v>
      </c>
      <c r="P282" s="8">
        <v>0.91</v>
      </c>
    </row>
    <row r="283" spans="1:28" ht="13">
      <c r="A283" s="249"/>
      <c r="B283" s="249"/>
      <c r="C283" s="249"/>
      <c r="D283" s="249"/>
      <c r="E283" s="3" t="s">
        <v>15</v>
      </c>
      <c r="F283" s="59">
        <v>4.1666666666666666E-3</v>
      </c>
      <c r="G283" s="249"/>
      <c r="I283" s="6" t="s">
        <v>15</v>
      </c>
      <c r="J283" s="8">
        <v>0.96</v>
      </c>
      <c r="K283" s="6" t="s">
        <v>15</v>
      </c>
      <c r="L283" s="8">
        <v>0.91</v>
      </c>
      <c r="M283" s="6" t="s">
        <v>15</v>
      </c>
      <c r="N283" s="8">
        <v>0.96</v>
      </c>
      <c r="O283" s="6" t="s">
        <v>15</v>
      </c>
      <c r="P283" s="8">
        <v>0.94</v>
      </c>
    </row>
    <row r="284" spans="1:28" ht="13">
      <c r="A284" s="249"/>
      <c r="B284" s="249"/>
      <c r="C284" s="249"/>
      <c r="D284" s="249"/>
      <c r="E284" s="3" t="s">
        <v>15</v>
      </c>
      <c r="F284" s="59">
        <v>4.8611111111111112E-3</v>
      </c>
      <c r="G284" s="249"/>
      <c r="I284" s="6" t="s">
        <v>15</v>
      </c>
      <c r="J284" s="8">
        <v>0.94</v>
      </c>
      <c r="K284" s="6" t="s">
        <v>15</v>
      </c>
      <c r="L284" s="8">
        <v>0.88</v>
      </c>
      <c r="M284" s="6" t="s">
        <v>15</v>
      </c>
      <c r="N284" s="8">
        <v>0.95</v>
      </c>
      <c r="O284" s="6" t="s">
        <v>15</v>
      </c>
      <c r="P284" s="8">
        <v>0.94</v>
      </c>
    </row>
    <row r="285" spans="1:28" ht="13">
      <c r="A285" s="249"/>
      <c r="B285" s="249"/>
      <c r="C285" s="249"/>
      <c r="D285" s="249"/>
      <c r="E285" s="3" t="s">
        <v>15</v>
      </c>
      <c r="F285" s="59">
        <v>5.5555555555555558E-3</v>
      </c>
      <c r="G285" s="249"/>
      <c r="I285" s="6" t="s">
        <v>15</v>
      </c>
      <c r="J285" s="8">
        <v>0.95</v>
      </c>
      <c r="K285" s="6" t="s">
        <v>15</v>
      </c>
      <c r="L285" s="8">
        <v>0.9</v>
      </c>
      <c r="M285" s="6" t="s">
        <v>15</v>
      </c>
      <c r="N285" s="8">
        <v>0.96</v>
      </c>
      <c r="O285" s="6" t="s">
        <v>15</v>
      </c>
      <c r="P285" s="8">
        <v>0.93</v>
      </c>
    </row>
    <row r="286" spans="1:28" ht="13">
      <c r="A286" s="249"/>
      <c r="B286" s="249"/>
      <c r="C286" s="249"/>
      <c r="D286" s="249"/>
      <c r="E286" s="3" t="s">
        <v>15</v>
      </c>
      <c r="F286" s="59">
        <v>6.2500000000000003E-3</v>
      </c>
      <c r="G286" s="249"/>
      <c r="I286" s="6" t="s">
        <v>15</v>
      </c>
      <c r="J286" s="8">
        <v>0.96</v>
      </c>
      <c r="K286" s="6" t="s">
        <v>15</v>
      </c>
      <c r="L286" s="8">
        <v>0.89</v>
      </c>
      <c r="M286" s="6" t="s">
        <v>15</v>
      </c>
      <c r="N286" s="8">
        <v>0.96</v>
      </c>
      <c r="O286" s="6" t="s">
        <v>15</v>
      </c>
      <c r="P286" s="8">
        <v>0.93</v>
      </c>
    </row>
    <row r="287" spans="1:28" ht="13">
      <c r="A287" s="249"/>
      <c r="B287" s="249"/>
      <c r="C287" s="249"/>
      <c r="D287" s="249"/>
      <c r="E287" s="3" t="s">
        <v>15</v>
      </c>
      <c r="F287" s="59">
        <v>6.9444444444444441E-3</v>
      </c>
      <c r="G287" s="249"/>
      <c r="I287" s="6" t="s">
        <v>15</v>
      </c>
      <c r="J287" s="8">
        <v>0.96</v>
      </c>
      <c r="K287" s="6" t="s">
        <v>15</v>
      </c>
      <c r="L287" s="8">
        <v>0.92</v>
      </c>
      <c r="M287" s="6" t="s">
        <v>15</v>
      </c>
      <c r="N287" s="8">
        <v>0.97</v>
      </c>
      <c r="O287" s="6" t="s">
        <v>15</v>
      </c>
      <c r="P287" s="8">
        <v>0.94</v>
      </c>
    </row>
    <row r="288" spans="1:28" ht="13">
      <c r="A288" s="249"/>
      <c r="B288" s="249"/>
      <c r="C288" s="249"/>
      <c r="D288" s="249"/>
      <c r="E288" s="3" t="s">
        <v>15</v>
      </c>
      <c r="F288" s="59">
        <v>7.6388888888888886E-3</v>
      </c>
      <c r="G288" s="249"/>
      <c r="I288" s="6" t="s">
        <v>15</v>
      </c>
      <c r="J288" s="8">
        <v>0.95</v>
      </c>
      <c r="K288" s="6" t="s">
        <v>15</v>
      </c>
      <c r="L288" s="8">
        <v>0.9</v>
      </c>
      <c r="M288" s="6" t="s">
        <v>15</v>
      </c>
      <c r="N288" s="8">
        <v>0.96</v>
      </c>
      <c r="O288" s="6" t="s">
        <v>15</v>
      </c>
      <c r="P288" s="8">
        <v>0.93</v>
      </c>
    </row>
    <row r="289" spans="1:16" ht="13">
      <c r="A289" s="249"/>
      <c r="B289" s="249"/>
      <c r="C289" s="249"/>
      <c r="D289" s="249"/>
      <c r="E289" s="3" t="s">
        <v>15</v>
      </c>
      <c r="F289" s="59">
        <v>8.3333333333333332E-3</v>
      </c>
      <c r="G289" s="249"/>
      <c r="I289" s="6" t="s">
        <v>15</v>
      </c>
      <c r="J289" s="8">
        <v>0.96</v>
      </c>
      <c r="K289" s="6" t="s">
        <v>15</v>
      </c>
      <c r="L289" s="8">
        <v>0.93</v>
      </c>
      <c r="M289" s="6" t="s">
        <v>15</v>
      </c>
      <c r="N289" s="8">
        <v>0.97</v>
      </c>
      <c r="O289" s="6" t="s">
        <v>15</v>
      </c>
      <c r="P289" s="8">
        <v>0.94</v>
      </c>
    </row>
    <row r="290" spans="1:16" ht="13">
      <c r="A290" s="249"/>
      <c r="B290" s="249"/>
      <c r="C290" s="249"/>
      <c r="D290" s="249"/>
      <c r="E290" s="3" t="s">
        <v>15</v>
      </c>
      <c r="F290" s="59">
        <v>9.0277777777777769E-3</v>
      </c>
      <c r="G290" s="249"/>
      <c r="I290" s="6" t="s">
        <v>15</v>
      </c>
      <c r="J290" s="8">
        <v>0.93</v>
      </c>
      <c r="K290" s="6" t="s">
        <v>15</v>
      </c>
      <c r="L290" s="8">
        <v>0.88</v>
      </c>
      <c r="M290" s="6" t="s">
        <v>15</v>
      </c>
      <c r="N290" s="8">
        <v>0.91</v>
      </c>
      <c r="O290" s="6" t="s">
        <v>15</v>
      </c>
      <c r="P290" s="8">
        <v>0.93</v>
      </c>
    </row>
    <row r="291" spans="1:16" ht="13">
      <c r="A291" s="249"/>
      <c r="B291" s="249"/>
      <c r="C291" s="249"/>
      <c r="D291" s="249"/>
      <c r="E291" s="3" t="s">
        <v>15</v>
      </c>
      <c r="F291" s="59">
        <v>9.7222222222222224E-3</v>
      </c>
      <c r="G291" s="249"/>
      <c r="I291" s="6" t="s">
        <v>15</v>
      </c>
      <c r="J291" s="8">
        <v>0.96</v>
      </c>
      <c r="K291" s="6" t="s">
        <v>15</v>
      </c>
      <c r="L291" s="8">
        <v>0.93</v>
      </c>
      <c r="M291" s="6" t="s">
        <v>15</v>
      </c>
      <c r="N291" s="8">
        <v>0.96</v>
      </c>
      <c r="O291" s="6" t="s">
        <v>15</v>
      </c>
      <c r="P291" s="8">
        <v>0.93</v>
      </c>
    </row>
    <row r="292" spans="1:16" ht="13">
      <c r="A292" s="249"/>
      <c r="B292" s="249"/>
      <c r="C292" s="249"/>
      <c r="D292" s="249"/>
      <c r="E292" s="3" t="s">
        <v>15</v>
      </c>
      <c r="F292" s="59">
        <v>1.0416666666666666E-2</v>
      </c>
      <c r="G292" s="249"/>
      <c r="I292" s="6" t="s">
        <v>15</v>
      </c>
      <c r="J292" s="8">
        <v>0.97</v>
      </c>
      <c r="K292" s="6" t="s">
        <v>15</v>
      </c>
      <c r="L292" s="8">
        <v>0.93</v>
      </c>
      <c r="M292" s="6" t="s">
        <v>15</v>
      </c>
      <c r="N292" s="8">
        <v>0.97</v>
      </c>
      <c r="O292" s="6" t="s">
        <v>15</v>
      </c>
      <c r="P292" s="8">
        <v>0.95</v>
      </c>
    </row>
    <row r="293" spans="1:16" ht="13">
      <c r="A293" s="249"/>
      <c r="B293" s="249"/>
      <c r="C293" s="249"/>
      <c r="D293" s="249"/>
      <c r="E293" s="3" t="s">
        <v>15</v>
      </c>
      <c r="F293" s="59">
        <v>1.1111111111111112E-2</v>
      </c>
      <c r="G293" s="249"/>
      <c r="H293" s="119" t="s">
        <v>44</v>
      </c>
      <c r="I293" s="6" t="s">
        <v>15</v>
      </c>
      <c r="J293" s="8">
        <v>0.96</v>
      </c>
      <c r="K293" s="6" t="s">
        <v>15</v>
      </c>
      <c r="L293" s="8">
        <v>0.92</v>
      </c>
      <c r="M293" s="6" t="s">
        <v>15</v>
      </c>
      <c r="N293" s="8">
        <v>0.97</v>
      </c>
      <c r="O293" s="6" t="s">
        <v>15</v>
      </c>
      <c r="P293" s="8">
        <v>0.94</v>
      </c>
    </row>
    <row r="294" spans="1:16" ht="13">
      <c r="A294" s="249"/>
      <c r="B294" s="249"/>
      <c r="C294" s="249"/>
      <c r="D294" s="249"/>
      <c r="E294" s="3" t="s">
        <v>15</v>
      </c>
      <c r="F294" s="59">
        <v>1.1805555555555555E-2</v>
      </c>
      <c r="G294" s="249"/>
      <c r="I294" s="6" t="s">
        <v>15</v>
      </c>
      <c r="J294" s="8">
        <v>0.95</v>
      </c>
      <c r="K294" s="6" t="s">
        <v>15</v>
      </c>
      <c r="L294" s="8">
        <v>0.91</v>
      </c>
      <c r="M294" s="6" t="s">
        <v>15</v>
      </c>
      <c r="N294" s="8">
        <v>0.96</v>
      </c>
      <c r="O294" s="6" t="s">
        <v>15</v>
      </c>
      <c r="P294" s="8">
        <v>0.94</v>
      </c>
    </row>
    <row r="295" spans="1:16" ht="13">
      <c r="A295" s="249"/>
      <c r="B295" s="249"/>
      <c r="C295" s="249"/>
      <c r="D295" s="249"/>
      <c r="E295" s="3" t="s">
        <v>15</v>
      </c>
      <c r="F295" s="59">
        <v>1.2500000000000001E-2</v>
      </c>
      <c r="G295" s="249"/>
      <c r="I295" s="6" t="s">
        <v>15</v>
      </c>
      <c r="J295" s="8">
        <v>0.95</v>
      </c>
      <c r="K295" s="6" t="s">
        <v>15</v>
      </c>
      <c r="L295" s="8">
        <v>0.9</v>
      </c>
      <c r="M295" s="6" t="s">
        <v>15</v>
      </c>
      <c r="N295" s="8">
        <v>0.96</v>
      </c>
      <c r="O295" s="6" t="s">
        <v>15</v>
      </c>
      <c r="P295" s="8">
        <v>0.93</v>
      </c>
    </row>
    <row r="296" spans="1:16" ht="13">
      <c r="A296" s="249"/>
      <c r="B296" s="249"/>
      <c r="C296" s="249"/>
      <c r="D296" s="249"/>
      <c r="E296" s="3" t="s">
        <v>15</v>
      </c>
      <c r="F296" s="59">
        <v>1.3194444444444444E-2</v>
      </c>
      <c r="G296" s="249"/>
      <c r="I296" s="6" t="s">
        <v>15</v>
      </c>
      <c r="J296" s="8">
        <v>0.95</v>
      </c>
      <c r="K296" s="6" t="s">
        <v>15</v>
      </c>
      <c r="L296" s="8">
        <v>0.92</v>
      </c>
      <c r="M296" s="6" t="s">
        <v>15</v>
      </c>
      <c r="N296" s="8">
        <v>0.96</v>
      </c>
      <c r="O296" s="6" t="s">
        <v>15</v>
      </c>
      <c r="P296" s="8">
        <v>0.94</v>
      </c>
    </row>
    <row r="297" spans="1:16" ht="13">
      <c r="A297" s="249"/>
      <c r="B297" s="249"/>
      <c r="C297" s="249"/>
      <c r="D297" s="249"/>
      <c r="E297" s="3" t="s">
        <v>15</v>
      </c>
      <c r="F297" s="59">
        <v>1.3888888888888888E-2</v>
      </c>
      <c r="G297" s="249"/>
      <c r="I297" s="6" t="s">
        <v>15</v>
      </c>
      <c r="J297" s="8">
        <v>0.96</v>
      </c>
      <c r="K297" s="6" t="s">
        <v>15</v>
      </c>
      <c r="L297" s="8">
        <v>0.92</v>
      </c>
      <c r="M297" s="6" t="s">
        <v>15</v>
      </c>
      <c r="N297" s="8">
        <v>0.96</v>
      </c>
      <c r="O297" s="6" t="s">
        <v>15</v>
      </c>
      <c r="P297" s="8">
        <v>0.93</v>
      </c>
    </row>
    <row r="298" spans="1:16" ht="13">
      <c r="A298" s="249"/>
      <c r="B298" s="249"/>
      <c r="C298" s="249"/>
      <c r="D298" s="249"/>
      <c r="E298" s="3" t="s">
        <v>15</v>
      </c>
      <c r="F298" s="59">
        <v>1.4583333333333334E-2</v>
      </c>
      <c r="G298" s="249"/>
      <c r="I298" s="6" t="s">
        <v>15</v>
      </c>
      <c r="J298" s="8">
        <v>0.96</v>
      </c>
      <c r="K298" s="6" t="s">
        <v>15</v>
      </c>
      <c r="L298" s="8">
        <v>0.93</v>
      </c>
      <c r="M298" s="6" t="s">
        <v>15</v>
      </c>
      <c r="N298" s="8">
        <v>0.96</v>
      </c>
      <c r="O298" s="6" t="s">
        <v>15</v>
      </c>
      <c r="P298" s="8">
        <v>0.93</v>
      </c>
    </row>
    <row r="299" spans="1:16" ht="13">
      <c r="A299" s="249"/>
      <c r="B299" s="249"/>
      <c r="C299" s="249"/>
      <c r="D299" s="249"/>
      <c r="E299" s="3" t="s">
        <v>15</v>
      </c>
      <c r="F299" s="59">
        <v>1.5277777777777777E-2</v>
      </c>
      <c r="G299" s="249"/>
      <c r="I299" s="6" t="s">
        <v>15</v>
      </c>
      <c r="J299" s="8">
        <v>0.96</v>
      </c>
      <c r="K299" s="6" t="s">
        <v>15</v>
      </c>
      <c r="L299" s="8">
        <v>0.91</v>
      </c>
      <c r="M299" s="6" t="s">
        <v>15</v>
      </c>
      <c r="N299" s="8">
        <v>0.96</v>
      </c>
      <c r="O299" s="6" t="s">
        <v>15</v>
      </c>
      <c r="P299" s="8">
        <v>0.93</v>
      </c>
    </row>
    <row r="300" spans="1:16" ht="13">
      <c r="A300" s="249"/>
      <c r="B300" s="249"/>
      <c r="C300" s="249"/>
      <c r="D300" s="249"/>
      <c r="E300" s="3" t="s">
        <v>15</v>
      </c>
      <c r="F300" s="59">
        <v>1.5972222222222221E-2</v>
      </c>
      <c r="G300" s="249"/>
      <c r="H300" s="119" t="s">
        <v>44</v>
      </c>
      <c r="I300" s="71" t="s">
        <v>108</v>
      </c>
      <c r="J300" s="71" t="s">
        <v>149</v>
      </c>
      <c r="K300" s="74" t="s">
        <v>19</v>
      </c>
      <c r="L300" s="75">
        <v>0.87</v>
      </c>
      <c r="M300" s="6" t="s">
        <v>15</v>
      </c>
      <c r="N300" s="8">
        <v>0.84</v>
      </c>
      <c r="O300" s="6" t="s">
        <v>15</v>
      </c>
      <c r="P300" s="8">
        <v>0.66</v>
      </c>
    </row>
    <row r="301" spans="1:16" ht="13">
      <c r="A301" s="249"/>
      <c r="B301" s="249"/>
      <c r="C301" s="249"/>
      <c r="D301" s="249"/>
      <c r="E301" s="3" t="s">
        <v>15</v>
      </c>
      <c r="F301" s="59">
        <v>1.6666666666666666E-2</v>
      </c>
      <c r="G301" s="249"/>
      <c r="I301" s="6" t="s">
        <v>15</v>
      </c>
      <c r="J301" s="8">
        <v>0.95</v>
      </c>
      <c r="K301" s="6" t="s">
        <v>15</v>
      </c>
      <c r="L301" s="8">
        <v>0.91</v>
      </c>
      <c r="M301" s="6" t="s">
        <v>15</v>
      </c>
      <c r="N301" s="8">
        <v>0.95</v>
      </c>
      <c r="O301" s="6" t="s">
        <v>15</v>
      </c>
      <c r="P301" s="8">
        <v>0.94</v>
      </c>
    </row>
    <row r="302" spans="1:16" ht="13">
      <c r="A302" s="249"/>
      <c r="B302" s="249"/>
      <c r="C302" s="249"/>
      <c r="D302" s="249"/>
      <c r="E302" s="3" t="s">
        <v>15</v>
      </c>
      <c r="F302" s="59">
        <v>1.7361111111111112E-2</v>
      </c>
      <c r="G302" s="249"/>
      <c r="H302" s="119" t="s">
        <v>44</v>
      </c>
      <c r="I302" s="6" t="s">
        <v>15</v>
      </c>
      <c r="J302" s="8">
        <v>0.94</v>
      </c>
      <c r="K302" s="6" t="s">
        <v>15</v>
      </c>
      <c r="L302" s="8">
        <v>0.9</v>
      </c>
      <c r="M302" s="6" t="s">
        <v>15</v>
      </c>
      <c r="N302" s="8">
        <v>0.96</v>
      </c>
      <c r="O302" s="6" t="s">
        <v>15</v>
      </c>
      <c r="P302" s="8">
        <v>0.92</v>
      </c>
    </row>
    <row r="303" spans="1:16" ht="13">
      <c r="A303" s="249"/>
      <c r="B303" s="249"/>
      <c r="C303" s="249"/>
      <c r="D303" s="249"/>
      <c r="E303" s="3" t="s">
        <v>15</v>
      </c>
      <c r="F303" s="59">
        <v>1.8055555555555554E-2</v>
      </c>
      <c r="G303" s="249"/>
      <c r="I303" s="6" t="s">
        <v>15</v>
      </c>
      <c r="J303" s="8">
        <v>0.95</v>
      </c>
      <c r="K303" s="6" t="s">
        <v>15</v>
      </c>
      <c r="L303" s="8">
        <v>0.87</v>
      </c>
      <c r="M303" s="6" t="s">
        <v>15</v>
      </c>
      <c r="N303" s="8">
        <v>0.96</v>
      </c>
      <c r="O303" s="6" t="s">
        <v>15</v>
      </c>
      <c r="P303" s="8">
        <v>0.9</v>
      </c>
    </row>
    <row r="304" spans="1:16" ht="13">
      <c r="A304" s="249"/>
      <c r="B304" s="249"/>
      <c r="C304" s="249"/>
      <c r="D304" s="249"/>
      <c r="E304" s="3" t="s">
        <v>15</v>
      </c>
      <c r="F304" s="59">
        <v>1.8749999999999999E-2</v>
      </c>
      <c r="G304" s="249"/>
      <c r="I304" s="6" t="s">
        <v>15</v>
      </c>
      <c r="J304" s="8">
        <v>0.96</v>
      </c>
      <c r="K304" s="6" t="s">
        <v>15</v>
      </c>
      <c r="L304" s="8">
        <v>0.91</v>
      </c>
      <c r="M304" s="6" t="s">
        <v>15</v>
      </c>
      <c r="N304" s="8">
        <v>0.97</v>
      </c>
      <c r="O304" s="6" t="s">
        <v>15</v>
      </c>
      <c r="P304" s="8">
        <v>0.93</v>
      </c>
    </row>
    <row r="305" spans="1:28" ht="13">
      <c r="A305" s="249"/>
      <c r="B305" s="249"/>
      <c r="C305" s="249"/>
      <c r="D305" s="249"/>
      <c r="E305" s="108" t="s">
        <v>13</v>
      </c>
      <c r="F305" s="59">
        <v>1.9444444444444445E-2</v>
      </c>
      <c r="G305" s="249"/>
      <c r="I305" s="79" t="s">
        <v>13</v>
      </c>
      <c r="J305" s="80">
        <v>0</v>
      </c>
      <c r="K305" s="79" t="s">
        <v>13</v>
      </c>
      <c r="L305" s="80">
        <v>0</v>
      </c>
      <c r="M305" s="79" t="s">
        <v>13</v>
      </c>
      <c r="N305" s="80">
        <v>0</v>
      </c>
      <c r="O305" s="79" t="s">
        <v>13</v>
      </c>
      <c r="P305" s="80">
        <v>0</v>
      </c>
    </row>
    <row r="306" spans="1:28" ht="13">
      <c r="A306" s="249"/>
      <c r="B306" s="249"/>
      <c r="C306" s="249"/>
      <c r="D306" s="249"/>
      <c r="E306" s="3" t="s">
        <v>15</v>
      </c>
      <c r="F306" s="59">
        <v>2.013888888888889E-2</v>
      </c>
      <c r="G306" s="249"/>
      <c r="I306" s="6" t="s">
        <v>15</v>
      </c>
      <c r="J306" s="8">
        <v>0.96</v>
      </c>
      <c r="K306" s="6" t="s">
        <v>15</v>
      </c>
      <c r="L306" s="8">
        <v>0.93</v>
      </c>
      <c r="M306" s="6" t="s">
        <v>15</v>
      </c>
      <c r="N306" s="8">
        <v>0.96</v>
      </c>
      <c r="O306" s="6" t="s">
        <v>15</v>
      </c>
      <c r="P306" s="8">
        <v>0.94</v>
      </c>
    </row>
    <row r="307" spans="1:28" ht="13">
      <c r="A307" s="249"/>
      <c r="B307" s="249"/>
      <c r="C307" s="249"/>
      <c r="D307" s="249"/>
      <c r="E307" s="3" t="s">
        <v>15</v>
      </c>
      <c r="F307" s="59">
        <v>2.0833333333333332E-2</v>
      </c>
      <c r="G307" s="249"/>
      <c r="I307" s="6" t="s">
        <v>15</v>
      </c>
      <c r="J307" s="8">
        <v>0.96</v>
      </c>
      <c r="K307" s="6" t="s">
        <v>15</v>
      </c>
      <c r="L307" s="8">
        <v>0.93</v>
      </c>
      <c r="M307" s="6" t="s">
        <v>15</v>
      </c>
      <c r="N307" s="8">
        <v>0.97</v>
      </c>
      <c r="O307" s="6" t="s">
        <v>15</v>
      </c>
      <c r="P307" s="8">
        <v>0.94</v>
      </c>
    </row>
    <row r="308" spans="1:28" ht="13">
      <c r="A308" s="249"/>
      <c r="B308" s="249"/>
      <c r="C308" s="249"/>
      <c r="D308" s="249"/>
      <c r="E308" s="3" t="s">
        <v>15</v>
      </c>
      <c r="F308" s="59">
        <v>2.1527777777777778E-2</v>
      </c>
      <c r="G308" s="249"/>
      <c r="I308" s="6" t="s">
        <v>15</v>
      </c>
      <c r="J308" s="8">
        <v>0.95</v>
      </c>
      <c r="K308" s="6" t="s">
        <v>15</v>
      </c>
      <c r="L308" s="8">
        <v>0.92</v>
      </c>
      <c r="M308" s="6" t="s">
        <v>15</v>
      </c>
      <c r="N308" s="8">
        <v>0.97</v>
      </c>
      <c r="O308" s="6" t="s">
        <v>15</v>
      </c>
      <c r="P308" s="8">
        <v>0.94</v>
      </c>
    </row>
    <row r="309" spans="1:28" ht="13">
      <c r="A309" s="249"/>
      <c r="B309" s="249"/>
      <c r="C309" s="249"/>
      <c r="D309" s="249"/>
      <c r="E309" s="125" t="s">
        <v>13</v>
      </c>
      <c r="F309" s="59">
        <v>2.2222222222222223E-2</v>
      </c>
      <c r="G309" s="249"/>
      <c r="I309" s="79" t="s">
        <v>13</v>
      </c>
      <c r="J309" s="80">
        <v>0</v>
      </c>
      <c r="K309" s="79" t="s">
        <v>13</v>
      </c>
      <c r="L309" s="80">
        <v>0</v>
      </c>
      <c r="M309" s="79" t="s">
        <v>13</v>
      </c>
      <c r="N309" s="80">
        <v>0</v>
      </c>
      <c r="O309" s="79" t="s">
        <v>13</v>
      </c>
      <c r="P309" s="80">
        <v>0</v>
      </c>
    </row>
    <row r="310" spans="1:28" ht="13">
      <c r="A310" s="249"/>
      <c r="B310" s="249"/>
      <c r="C310" s="249"/>
      <c r="D310" s="249"/>
      <c r="E310" s="108" t="s">
        <v>13</v>
      </c>
      <c r="F310" s="59">
        <v>2.2916666666666665E-2</v>
      </c>
      <c r="G310" s="249"/>
      <c r="I310" s="79" t="s">
        <v>13</v>
      </c>
      <c r="J310" s="80">
        <v>0</v>
      </c>
      <c r="K310" s="79" t="s">
        <v>13</v>
      </c>
      <c r="L310" s="80">
        <v>0</v>
      </c>
      <c r="M310" s="79" t="s">
        <v>13</v>
      </c>
      <c r="N310" s="80">
        <v>0</v>
      </c>
      <c r="O310" s="79" t="s">
        <v>13</v>
      </c>
      <c r="P310" s="80">
        <v>0</v>
      </c>
    </row>
    <row r="311" spans="1:28" ht="13">
      <c r="A311" s="249"/>
      <c r="B311" s="249"/>
      <c r="C311" s="249"/>
      <c r="D311" s="249"/>
      <c r="E311" s="3" t="s">
        <v>15</v>
      </c>
      <c r="F311" s="59">
        <v>2.361111111111111E-2</v>
      </c>
      <c r="G311" s="249"/>
      <c r="I311" s="6" t="s">
        <v>15</v>
      </c>
      <c r="J311" s="8">
        <v>0.95</v>
      </c>
      <c r="K311" s="6" t="s">
        <v>15</v>
      </c>
      <c r="L311" s="8">
        <v>0.93</v>
      </c>
      <c r="M311" s="6" t="s">
        <v>15</v>
      </c>
      <c r="N311" s="8">
        <v>0.96</v>
      </c>
      <c r="O311" s="6" t="s">
        <v>15</v>
      </c>
      <c r="P311" s="8">
        <v>0.94</v>
      </c>
    </row>
    <row r="312" spans="1:28" ht="13">
      <c r="A312" s="249"/>
      <c r="B312" s="249"/>
      <c r="C312" s="249"/>
      <c r="D312" s="249"/>
      <c r="E312" s="3" t="s">
        <v>15</v>
      </c>
      <c r="F312" s="59">
        <v>2.4305555555555556E-2</v>
      </c>
      <c r="G312" s="249"/>
      <c r="I312" s="6" t="s">
        <v>15</v>
      </c>
      <c r="J312" s="8">
        <v>0.97</v>
      </c>
      <c r="K312" s="6" t="s">
        <v>15</v>
      </c>
      <c r="L312" s="8">
        <v>0.92</v>
      </c>
      <c r="M312" s="6" t="s">
        <v>15</v>
      </c>
      <c r="N312" s="8">
        <v>0.97</v>
      </c>
      <c r="O312" s="6" t="s">
        <v>15</v>
      </c>
      <c r="P312" s="8">
        <v>0.94</v>
      </c>
    </row>
    <row r="313" spans="1:28" ht="13">
      <c r="A313" s="249"/>
      <c r="B313" s="249"/>
      <c r="C313" s="249"/>
      <c r="D313" s="249"/>
      <c r="E313" s="3" t="s">
        <v>15</v>
      </c>
      <c r="F313" s="59">
        <v>2.5000000000000001E-2</v>
      </c>
      <c r="G313" s="249"/>
      <c r="H313" s="119" t="s">
        <v>44</v>
      </c>
      <c r="I313" s="6" t="s">
        <v>15</v>
      </c>
      <c r="J313" s="8">
        <v>0.95</v>
      </c>
      <c r="K313" s="6" t="s">
        <v>15</v>
      </c>
      <c r="L313" s="8">
        <v>0.9</v>
      </c>
      <c r="M313" s="6" t="s">
        <v>15</v>
      </c>
      <c r="N313" s="8">
        <v>0.96</v>
      </c>
      <c r="O313" s="6" t="s">
        <v>15</v>
      </c>
      <c r="P313" s="8">
        <v>0.94</v>
      </c>
    </row>
    <row r="314" spans="1:28" ht="13">
      <c r="A314" s="249"/>
      <c r="B314" s="249"/>
      <c r="C314" s="249"/>
      <c r="D314" s="249"/>
      <c r="E314" s="126" t="s">
        <v>15</v>
      </c>
      <c r="F314" s="127">
        <v>2.5694444444444443E-2</v>
      </c>
      <c r="G314" s="249"/>
      <c r="H314" s="128" t="s">
        <v>44</v>
      </c>
      <c r="I314" s="129" t="s">
        <v>15</v>
      </c>
      <c r="J314" s="130">
        <v>0.92</v>
      </c>
      <c r="K314" s="129" t="s">
        <v>15</v>
      </c>
      <c r="L314" s="130">
        <v>0.63</v>
      </c>
      <c r="M314" s="129" t="s">
        <v>15</v>
      </c>
      <c r="N314" s="130">
        <v>0.9</v>
      </c>
      <c r="O314" s="129" t="s">
        <v>15</v>
      </c>
      <c r="P314" s="130">
        <v>0.6</v>
      </c>
      <c r="Q314" s="126" t="s">
        <v>150</v>
      </c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</row>
    <row r="315" spans="1:28" ht="13">
      <c r="A315" s="249"/>
      <c r="B315" s="249"/>
      <c r="C315" s="249"/>
      <c r="D315" s="249"/>
      <c r="E315" s="108" t="s">
        <v>13</v>
      </c>
      <c r="F315" s="131">
        <v>2.6388888888888889E-2</v>
      </c>
      <c r="G315" s="249"/>
      <c r="H315" s="132"/>
      <c r="I315" s="79" t="s">
        <v>13</v>
      </c>
      <c r="J315" s="80">
        <v>0</v>
      </c>
      <c r="K315" s="79" t="s">
        <v>13</v>
      </c>
      <c r="L315" s="80">
        <v>0</v>
      </c>
      <c r="M315" s="79" t="s">
        <v>13</v>
      </c>
      <c r="N315" s="80">
        <v>0</v>
      </c>
      <c r="O315" s="79" t="s">
        <v>13</v>
      </c>
      <c r="P315" s="80">
        <v>0</v>
      </c>
    </row>
    <row r="316" spans="1:28" ht="13">
      <c r="A316" s="249"/>
      <c r="B316" s="249"/>
      <c r="C316" s="249"/>
      <c r="D316" s="249"/>
      <c r="E316" s="3" t="s">
        <v>15</v>
      </c>
      <c r="F316" s="59">
        <v>2.7083333333333334E-2</v>
      </c>
      <c r="G316" s="249"/>
      <c r="I316" s="6" t="s">
        <v>15</v>
      </c>
      <c r="J316" s="8">
        <v>0.94</v>
      </c>
      <c r="K316" s="6" t="s">
        <v>15</v>
      </c>
      <c r="L316" s="8">
        <v>0.89</v>
      </c>
      <c r="M316" s="6" t="s">
        <v>15</v>
      </c>
      <c r="N316" s="8">
        <v>0.96</v>
      </c>
      <c r="O316" s="6" t="s">
        <v>15</v>
      </c>
      <c r="P316" s="8">
        <v>0.87</v>
      </c>
    </row>
    <row r="317" spans="1:28" ht="13">
      <c r="A317" s="249"/>
      <c r="B317" s="249"/>
      <c r="C317" s="249"/>
      <c r="D317" s="249"/>
      <c r="E317" s="117"/>
      <c r="F317" s="133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</row>
    <row r="318" spans="1:28" ht="13">
      <c r="A318" s="249"/>
      <c r="B318" s="249"/>
      <c r="C318" s="249"/>
      <c r="D318" s="249"/>
      <c r="E318" s="242" t="s">
        <v>16</v>
      </c>
      <c r="F318" s="243"/>
      <c r="G318" s="243"/>
      <c r="H318" s="244"/>
      <c r="J318" s="3">
        <f>AVERAGEA(J278:J299,J301:J304,J306:J308,J311:J313,J316)</f>
        <v>0.95181818181818179</v>
      </c>
      <c r="L318" s="3">
        <f>AVERAGEA(L278:L299,L301:L304,L306:L308,L311:L313,L316)</f>
        <v>0.90848484848484856</v>
      </c>
      <c r="N318" s="3">
        <f>AVERAGEA(N278:N304,N306:N308,N311:N313,N316)</f>
        <v>0.95558823529411774</v>
      </c>
      <c r="P318" s="3">
        <f>AVERAGEA(P278:P304,P306:P308,P311:P313,P316)</f>
        <v>0.9226470588235296</v>
      </c>
    </row>
    <row r="319" spans="1:28" ht="13">
      <c r="A319" s="249"/>
      <c r="B319" s="249"/>
      <c r="C319" s="249"/>
      <c r="D319" s="249"/>
      <c r="E319" s="242" t="s">
        <v>1</v>
      </c>
      <c r="F319" s="243"/>
      <c r="G319" s="243"/>
      <c r="H319" s="244"/>
      <c r="J319" s="3">
        <v>2</v>
      </c>
      <c r="L319" s="3">
        <v>2</v>
      </c>
      <c r="N319" s="3">
        <v>1</v>
      </c>
      <c r="P319" s="3">
        <v>1</v>
      </c>
    </row>
    <row r="320" spans="1:28" ht="13">
      <c r="A320" s="249"/>
      <c r="B320" s="249"/>
      <c r="C320" s="249"/>
      <c r="D320" s="249"/>
      <c r="E320" s="242" t="s">
        <v>2</v>
      </c>
      <c r="F320" s="243"/>
      <c r="G320" s="243"/>
      <c r="H320" s="244"/>
      <c r="J320" s="3">
        <v>33</v>
      </c>
      <c r="L320" s="3">
        <v>33</v>
      </c>
      <c r="N320" s="3">
        <v>34</v>
      </c>
      <c r="P320" s="3">
        <v>34</v>
      </c>
    </row>
    <row r="321" spans="1:28" ht="13">
      <c r="A321" s="93"/>
      <c r="B321" s="134"/>
      <c r="C321" s="134"/>
      <c r="D321" s="93"/>
      <c r="E321" s="78" t="s">
        <v>48</v>
      </c>
      <c r="F321" s="78"/>
      <c r="G321" s="78"/>
      <c r="H321" s="78"/>
      <c r="J321" s="3">
        <v>1</v>
      </c>
      <c r="L321" s="3">
        <v>1</v>
      </c>
      <c r="N321" s="3">
        <v>1</v>
      </c>
      <c r="P321" s="3">
        <v>1</v>
      </c>
    </row>
    <row r="322" spans="1:28" ht="13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</row>
    <row r="323" spans="1:28" ht="13">
      <c r="A323" s="305">
        <v>11</v>
      </c>
      <c r="B323" s="298" t="s">
        <v>0</v>
      </c>
      <c r="C323" s="298" t="s">
        <v>0</v>
      </c>
      <c r="D323" s="316" t="s">
        <v>49</v>
      </c>
      <c r="E323" s="119" t="s">
        <v>19</v>
      </c>
      <c r="F323" s="59">
        <v>0</v>
      </c>
      <c r="G323" s="323" t="s">
        <v>50</v>
      </c>
      <c r="I323" s="6" t="s">
        <v>19</v>
      </c>
      <c r="J323" s="8">
        <v>0.93</v>
      </c>
      <c r="K323" s="6" t="s">
        <v>19</v>
      </c>
      <c r="L323" s="8">
        <v>0.9</v>
      </c>
      <c r="M323" s="6" t="s">
        <v>19</v>
      </c>
      <c r="N323" s="8">
        <v>0.95</v>
      </c>
      <c r="O323" s="6" t="s">
        <v>19</v>
      </c>
      <c r="P323" s="8">
        <v>0.9</v>
      </c>
    </row>
    <row r="324" spans="1:28" ht="13">
      <c r="A324" s="249"/>
      <c r="B324" s="249"/>
      <c r="C324" s="249"/>
      <c r="D324" s="249"/>
      <c r="E324" s="119" t="s">
        <v>19</v>
      </c>
      <c r="F324" s="59">
        <v>6.9444444444444447E-4</v>
      </c>
      <c r="G324" s="249"/>
      <c r="I324" s="6" t="s">
        <v>19</v>
      </c>
      <c r="J324" s="8">
        <v>0.93</v>
      </c>
      <c r="K324" s="6" t="s">
        <v>19</v>
      </c>
      <c r="L324" s="8">
        <v>0.9</v>
      </c>
      <c r="M324" s="6" t="s">
        <v>19</v>
      </c>
      <c r="N324" s="8">
        <v>0.95</v>
      </c>
      <c r="O324" s="6" t="s">
        <v>19</v>
      </c>
      <c r="P324" s="8">
        <v>0.91</v>
      </c>
    </row>
    <row r="325" spans="1:28" ht="13">
      <c r="A325" s="249"/>
      <c r="B325" s="249"/>
      <c r="C325" s="249"/>
      <c r="D325" s="249"/>
      <c r="E325" s="119" t="s">
        <v>19</v>
      </c>
      <c r="F325" s="59">
        <v>1.3888888888888889E-3</v>
      </c>
      <c r="G325" s="249"/>
      <c r="I325" s="6" t="s">
        <v>19</v>
      </c>
      <c r="J325" s="8">
        <v>0.93</v>
      </c>
      <c r="K325" s="6" t="s">
        <v>19</v>
      </c>
      <c r="L325" s="8">
        <v>0.9</v>
      </c>
      <c r="M325" s="6" t="s">
        <v>19</v>
      </c>
      <c r="N325" s="8">
        <v>0.94</v>
      </c>
      <c r="O325" s="6" t="s">
        <v>19</v>
      </c>
      <c r="P325" s="8">
        <v>0.9</v>
      </c>
    </row>
    <row r="326" spans="1:28" ht="13">
      <c r="A326" s="249"/>
      <c r="B326" s="249"/>
      <c r="C326" s="249"/>
      <c r="D326" s="249"/>
      <c r="E326" s="119" t="s">
        <v>19</v>
      </c>
      <c r="F326" s="59">
        <v>2.0833333333333333E-3</v>
      </c>
      <c r="G326" s="249"/>
      <c r="I326" s="6" t="s">
        <v>19</v>
      </c>
      <c r="J326" s="8">
        <v>0.93</v>
      </c>
      <c r="K326" s="6" t="s">
        <v>19</v>
      </c>
      <c r="L326" s="8">
        <v>0.9</v>
      </c>
      <c r="M326" s="6" t="s">
        <v>19</v>
      </c>
      <c r="N326" s="8">
        <v>0.94</v>
      </c>
      <c r="O326" s="6" t="s">
        <v>19</v>
      </c>
      <c r="P326" s="8">
        <v>0.9</v>
      </c>
    </row>
    <row r="327" spans="1:28" ht="13">
      <c r="A327" s="249"/>
      <c r="B327" s="249"/>
      <c r="C327" s="249"/>
      <c r="D327" s="249"/>
      <c r="E327" s="119" t="s">
        <v>19</v>
      </c>
      <c r="F327" s="59">
        <v>2.7777777777777779E-3</v>
      </c>
      <c r="G327" s="249"/>
      <c r="I327" s="6" t="s">
        <v>19</v>
      </c>
      <c r="J327" s="8">
        <v>0.93</v>
      </c>
      <c r="K327" s="6" t="s">
        <v>19</v>
      </c>
      <c r="L327" s="8">
        <v>0.9</v>
      </c>
      <c r="M327" s="6" t="s">
        <v>19</v>
      </c>
      <c r="N327" s="8">
        <v>0.94</v>
      </c>
      <c r="O327" s="6" t="s">
        <v>19</v>
      </c>
      <c r="P327" s="8">
        <v>0.9</v>
      </c>
    </row>
    <row r="328" spans="1:28" ht="13">
      <c r="A328" s="249"/>
      <c r="B328" s="249"/>
      <c r="C328" s="249"/>
      <c r="D328" s="249"/>
      <c r="E328" s="119" t="s">
        <v>19</v>
      </c>
      <c r="F328" s="59">
        <v>3.472222222222222E-3</v>
      </c>
      <c r="G328" s="249"/>
      <c r="I328" s="6" t="s">
        <v>19</v>
      </c>
      <c r="J328" s="8">
        <v>0.93</v>
      </c>
      <c r="K328" s="6" t="s">
        <v>19</v>
      </c>
      <c r="L328" s="8">
        <v>0.9</v>
      </c>
      <c r="M328" s="6" t="s">
        <v>19</v>
      </c>
      <c r="N328" s="8">
        <v>0.95</v>
      </c>
      <c r="O328" s="6" t="s">
        <v>19</v>
      </c>
      <c r="P328" s="8">
        <v>0.88</v>
      </c>
    </row>
    <row r="329" spans="1:28" ht="13">
      <c r="A329" s="249"/>
      <c r="B329" s="249"/>
      <c r="C329" s="249"/>
      <c r="D329" s="249"/>
      <c r="E329" s="119" t="s">
        <v>19</v>
      </c>
      <c r="F329" s="59">
        <v>4.1666666666666666E-3</v>
      </c>
      <c r="G329" s="249"/>
      <c r="I329" s="6" t="s">
        <v>19</v>
      </c>
      <c r="J329" s="8">
        <v>0.94</v>
      </c>
      <c r="K329" s="6" t="s">
        <v>19</v>
      </c>
      <c r="L329" s="8">
        <v>0.88</v>
      </c>
      <c r="M329" s="6" t="s">
        <v>19</v>
      </c>
      <c r="N329" s="8">
        <v>0.95</v>
      </c>
      <c r="O329" s="6" t="s">
        <v>19</v>
      </c>
      <c r="P329" s="8">
        <v>0.9</v>
      </c>
    </row>
    <row r="330" spans="1:28" ht="13">
      <c r="A330" s="249"/>
      <c r="B330" s="249"/>
      <c r="C330" s="249"/>
      <c r="D330" s="249"/>
      <c r="E330" s="119" t="s">
        <v>19</v>
      </c>
      <c r="F330" s="59">
        <v>4.8611111111111112E-3</v>
      </c>
      <c r="G330" s="249"/>
      <c r="I330" s="6" t="s">
        <v>19</v>
      </c>
      <c r="J330" s="8">
        <v>0.93</v>
      </c>
      <c r="K330" s="6" t="s">
        <v>19</v>
      </c>
      <c r="L330" s="8">
        <v>0.87</v>
      </c>
      <c r="M330" s="6" t="s">
        <v>19</v>
      </c>
      <c r="N330" s="8">
        <v>0.95</v>
      </c>
      <c r="O330" s="6" t="s">
        <v>19</v>
      </c>
      <c r="P330" s="8">
        <v>0.86</v>
      </c>
    </row>
    <row r="331" spans="1:28" ht="13">
      <c r="A331" s="249"/>
      <c r="B331" s="249"/>
      <c r="C331" s="249"/>
      <c r="D331" s="249"/>
      <c r="E331" s="119" t="s">
        <v>19</v>
      </c>
      <c r="F331" s="59">
        <v>5.5555555555555558E-3</v>
      </c>
      <c r="G331" s="249"/>
      <c r="H331" s="3" t="s">
        <v>151</v>
      </c>
      <c r="I331" s="6" t="s">
        <v>19</v>
      </c>
      <c r="J331" s="8">
        <v>0.9</v>
      </c>
      <c r="K331" s="6" t="s">
        <v>19</v>
      </c>
      <c r="L331" s="8">
        <v>0.84</v>
      </c>
      <c r="M331" s="6" t="s">
        <v>19</v>
      </c>
      <c r="N331" s="8">
        <v>0.94</v>
      </c>
      <c r="O331" s="6" t="s">
        <v>19</v>
      </c>
      <c r="P331" s="8">
        <v>0.86</v>
      </c>
    </row>
    <row r="332" spans="1:28" ht="13">
      <c r="A332" s="249"/>
      <c r="B332" s="249"/>
      <c r="C332" s="249"/>
      <c r="D332" s="249"/>
      <c r="E332" s="119" t="s">
        <v>19</v>
      </c>
      <c r="F332" s="59">
        <v>6.2500000000000003E-3</v>
      </c>
      <c r="G332" s="249"/>
      <c r="H332" s="3" t="s">
        <v>151</v>
      </c>
      <c r="I332" s="6" t="s">
        <v>19</v>
      </c>
      <c r="J332" s="8">
        <v>0.88</v>
      </c>
      <c r="K332" s="6" t="s">
        <v>19</v>
      </c>
      <c r="L332" s="8">
        <v>0.85</v>
      </c>
      <c r="M332" s="6" t="s">
        <v>19</v>
      </c>
      <c r="N332" s="8">
        <v>0.94</v>
      </c>
      <c r="O332" s="6" t="s">
        <v>19</v>
      </c>
      <c r="P332" s="8">
        <v>0.84</v>
      </c>
    </row>
    <row r="333" spans="1:28" ht="13">
      <c r="A333" s="249"/>
      <c r="B333" s="249"/>
      <c r="C333" s="249"/>
      <c r="D333" s="249"/>
      <c r="E333" s="119" t="s">
        <v>19</v>
      </c>
      <c r="F333" s="59">
        <v>6.9444444444444441E-3</v>
      </c>
      <c r="G333" s="249"/>
      <c r="H333" s="3" t="s">
        <v>151</v>
      </c>
      <c r="I333" s="6" t="s">
        <v>19</v>
      </c>
      <c r="J333" s="8">
        <v>0.9</v>
      </c>
      <c r="K333" s="6" t="s">
        <v>19</v>
      </c>
      <c r="L333" s="8">
        <v>0.84</v>
      </c>
      <c r="M333" s="6" t="s">
        <v>19</v>
      </c>
      <c r="N333" s="8">
        <v>0.94</v>
      </c>
      <c r="O333" s="6" t="s">
        <v>19</v>
      </c>
      <c r="P333" s="8">
        <v>0.82</v>
      </c>
    </row>
    <row r="334" spans="1:28" ht="13">
      <c r="A334" s="249"/>
      <c r="B334" s="249"/>
      <c r="C334" s="249"/>
      <c r="D334" s="249"/>
      <c r="E334" s="119" t="s">
        <v>19</v>
      </c>
      <c r="F334" s="59">
        <v>7.6388888888888886E-3</v>
      </c>
      <c r="G334" s="249"/>
      <c r="H334" s="3" t="s">
        <v>152</v>
      </c>
      <c r="I334" s="6" t="s">
        <v>19</v>
      </c>
      <c r="J334" s="8">
        <v>0.7</v>
      </c>
      <c r="K334" s="6" t="s">
        <v>19</v>
      </c>
      <c r="L334" s="8">
        <v>0.85</v>
      </c>
      <c r="M334" s="6" t="s">
        <v>19</v>
      </c>
      <c r="N334" s="8">
        <v>0.94</v>
      </c>
      <c r="O334" s="6" t="s">
        <v>19</v>
      </c>
      <c r="P334" s="8">
        <v>0.79</v>
      </c>
    </row>
    <row r="335" spans="1:28" ht="13">
      <c r="A335" s="249"/>
      <c r="B335" s="249"/>
      <c r="C335" s="249"/>
      <c r="D335" s="249"/>
      <c r="E335" s="119" t="s">
        <v>19</v>
      </c>
      <c r="F335" s="59">
        <v>8.3333333333333332E-3</v>
      </c>
      <c r="G335" s="249"/>
      <c r="H335" s="119" t="s">
        <v>153</v>
      </c>
      <c r="I335" s="74" t="s">
        <v>13</v>
      </c>
      <c r="J335" s="74">
        <v>0</v>
      </c>
      <c r="K335" s="6" t="s">
        <v>19</v>
      </c>
      <c r="L335" s="8">
        <v>0.76</v>
      </c>
      <c r="M335" s="6" t="s">
        <v>19</v>
      </c>
      <c r="N335" s="8">
        <v>0.92</v>
      </c>
      <c r="O335" s="6" t="s">
        <v>19</v>
      </c>
      <c r="P335" s="8">
        <v>0.59</v>
      </c>
    </row>
    <row r="336" spans="1:28" ht="13">
      <c r="A336" s="249"/>
      <c r="B336" s="249"/>
      <c r="C336" s="249"/>
      <c r="D336" s="249"/>
      <c r="E336" s="119" t="s">
        <v>19</v>
      </c>
      <c r="F336" s="59">
        <v>9.0277777777777769E-3</v>
      </c>
      <c r="G336" s="249"/>
      <c r="H336" s="119" t="s">
        <v>153</v>
      </c>
      <c r="I336" s="74" t="s">
        <v>13</v>
      </c>
      <c r="J336" s="74">
        <v>0</v>
      </c>
      <c r="K336" s="6" t="s">
        <v>19</v>
      </c>
      <c r="L336" s="8">
        <v>0.68</v>
      </c>
      <c r="M336" s="6" t="s">
        <v>19</v>
      </c>
      <c r="N336" s="8">
        <v>0.87</v>
      </c>
      <c r="O336" s="6" t="s">
        <v>19</v>
      </c>
      <c r="P336" s="8">
        <v>0.69</v>
      </c>
    </row>
    <row r="337" spans="1:16" ht="13">
      <c r="A337" s="249"/>
      <c r="B337" s="249"/>
      <c r="C337" s="249"/>
      <c r="D337" s="249"/>
      <c r="E337" s="119" t="s">
        <v>19</v>
      </c>
      <c r="F337" s="59">
        <v>9.7222222222222224E-3</v>
      </c>
      <c r="G337" s="249"/>
      <c r="H337" s="119" t="s">
        <v>153</v>
      </c>
      <c r="I337" s="74" t="s">
        <v>13</v>
      </c>
      <c r="J337" s="74">
        <v>0</v>
      </c>
      <c r="K337" s="74" t="s">
        <v>13</v>
      </c>
      <c r="L337" s="74">
        <v>0</v>
      </c>
      <c r="M337" s="6" t="s">
        <v>19</v>
      </c>
      <c r="N337" s="8">
        <v>0.92</v>
      </c>
      <c r="O337" s="6" t="s">
        <v>19</v>
      </c>
      <c r="P337" s="8">
        <v>0.49</v>
      </c>
    </row>
    <row r="338" spans="1:16" ht="13">
      <c r="A338" s="249"/>
      <c r="B338" s="249"/>
      <c r="C338" s="249"/>
      <c r="D338" s="249"/>
      <c r="E338" s="119" t="s">
        <v>19</v>
      </c>
      <c r="F338" s="59">
        <v>1.0416666666666666E-2</v>
      </c>
      <c r="G338" s="249"/>
      <c r="H338" s="119" t="s">
        <v>154</v>
      </c>
      <c r="I338" s="74" t="s">
        <v>13</v>
      </c>
      <c r="J338" s="74">
        <v>0</v>
      </c>
      <c r="K338" s="6" t="s">
        <v>19</v>
      </c>
      <c r="L338" s="8">
        <v>0.72</v>
      </c>
      <c r="M338" s="6" t="s">
        <v>19</v>
      </c>
      <c r="N338" s="8">
        <v>0.92</v>
      </c>
      <c r="O338" s="6" t="s">
        <v>19</v>
      </c>
      <c r="P338" s="8">
        <v>0.28000000000000003</v>
      </c>
    </row>
    <row r="339" spans="1:16" ht="13">
      <c r="A339" s="249"/>
      <c r="B339" s="249"/>
      <c r="C339" s="249"/>
      <c r="D339" s="249"/>
      <c r="E339" s="119" t="s">
        <v>19</v>
      </c>
      <c r="F339" s="59">
        <v>1.1111111111111112E-2</v>
      </c>
      <c r="G339" s="249"/>
      <c r="H339" s="119" t="s">
        <v>155</v>
      </c>
      <c r="I339" s="6" t="s">
        <v>15</v>
      </c>
      <c r="J339" s="8">
        <v>0.26</v>
      </c>
      <c r="K339" s="74" t="s">
        <v>13</v>
      </c>
      <c r="L339" s="74">
        <v>0</v>
      </c>
      <c r="M339" s="6" t="s">
        <v>19</v>
      </c>
      <c r="N339" s="8">
        <v>0.88</v>
      </c>
      <c r="O339" s="74" t="s">
        <v>13</v>
      </c>
      <c r="P339" s="74">
        <v>0</v>
      </c>
    </row>
    <row r="340" spans="1:16" ht="13">
      <c r="A340" s="249"/>
      <c r="B340" s="249"/>
      <c r="C340" s="249"/>
      <c r="D340" s="249"/>
      <c r="E340" s="119" t="s">
        <v>19</v>
      </c>
      <c r="F340" s="59">
        <v>1.1805555555555555E-2</v>
      </c>
      <c r="G340" s="249"/>
      <c r="H340" s="119" t="s">
        <v>154</v>
      </c>
      <c r="I340" s="74" t="s">
        <v>13</v>
      </c>
      <c r="J340" s="74">
        <v>0</v>
      </c>
      <c r="K340" s="74" t="s">
        <v>13</v>
      </c>
      <c r="L340" s="74">
        <v>0</v>
      </c>
      <c r="M340" s="6" t="s">
        <v>19</v>
      </c>
      <c r="N340" s="8">
        <v>0.87</v>
      </c>
      <c r="O340" s="6" t="s">
        <v>19</v>
      </c>
      <c r="P340" s="8">
        <v>0.3</v>
      </c>
    </row>
    <row r="341" spans="1:16" ht="13">
      <c r="A341" s="249"/>
      <c r="B341" s="249"/>
      <c r="C341" s="249"/>
      <c r="D341" s="249"/>
      <c r="E341" s="119" t="s">
        <v>19</v>
      </c>
      <c r="F341" s="59">
        <v>1.2500000000000001E-2</v>
      </c>
      <c r="G341" s="249"/>
      <c r="H341" s="3" t="s">
        <v>156</v>
      </c>
      <c r="I341" s="74" t="s">
        <v>13</v>
      </c>
      <c r="J341" s="74">
        <v>0</v>
      </c>
      <c r="K341" s="6" t="s">
        <v>15</v>
      </c>
      <c r="L341" s="8">
        <v>0.3</v>
      </c>
      <c r="M341" s="6" t="s">
        <v>19</v>
      </c>
      <c r="N341" s="8">
        <v>0.88</v>
      </c>
      <c r="O341" s="6" t="s">
        <v>19</v>
      </c>
      <c r="P341" s="8">
        <v>0.36</v>
      </c>
    </row>
    <row r="342" spans="1:16" ht="13">
      <c r="A342" s="249"/>
      <c r="B342" s="249"/>
      <c r="C342" s="249"/>
      <c r="D342" s="249"/>
      <c r="E342" s="119" t="s">
        <v>19</v>
      </c>
      <c r="F342" s="59">
        <v>1.3194444444444444E-2</v>
      </c>
      <c r="G342" s="249"/>
      <c r="H342" s="3" t="s">
        <v>156</v>
      </c>
      <c r="I342" s="74" t="s">
        <v>13</v>
      </c>
      <c r="J342" s="74">
        <v>0</v>
      </c>
      <c r="K342" s="6" t="s">
        <v>15</v>
      </c>
      <c r="L342" s="8">
        <v>0.28999999999999998</v>
      </c>
      <c r="M342" s="6" t="s">
        <v>19</v>
      </c>
      <c r="N342" s="8">
        <v>0.88</v>
      </c>
      <c r="O342" s="71" t="s">
        <v>157</v>
      </c>
      <c r="P342" s="71" t="s">
        <v>158</v>
      </c>
    </row>
    <row r="343" spans="1:16" ht="13">
      <c r="A343" s="249"/>
      <c r="B343" s="249"/>
      <c r="C343" s="249"/>
      <c r="D343" s="249"/>
      <c r="E343" s="119" t="s">
        <v>19</v>
      </c>
      <c r="F343" s="59">
        <v>1.3888888888888888E-2</v>
      </c>
      <c r="G343" s="249"/>
      <c r="H343" s="3" t="s">
        <v>156</v>
      </c>
      <c r="I343" s="74" t="s">
        <v>13</v>
      </c>
      <c r="J343" s="74">
        <v>0</v>
      </c>
      <c r="K343" s="74" t="s">
        <v>13</v>
      </c>
      <c r="L343" s="74">
        <v>0</v>
      </c>
      <c r="M343" s="6" t="s">
        <v>19</v>
      </c>
      <c r="N343" s="8">
        <v>0.89</v>
      </c>
      <c r="O343" s="6" t="s">
        <v>19</v>
      </c>
      <c r="P343" s="8">
        <v>0.28999999999999998</v>
      </c>
    </row>
    <row r="344" spans="1:16" ht="13">
      <c r="A344" s="249"/>
      <c r="B344" s="249"/>
      <c r="C344" s="249"/>
      <c r="D344" s="249"/>
      <c r="E344" s="119" t="s">
        <v>19</v>
      </c>
      <c r="F344" s="59">
        <v>1.4583333333333334E-2</v>
      </c>
      <c r="G344" s="249"/>
      <c r="I344" s="74" t="s">
        <v>13</v>
      </c>
      <c r="J344" s="74">
        <v>0</v>
      </c>
      <c r="K344" s="74" t="s">
        <v>13</v>
      </c>
      <c r="L344" s="74">
        <v>0</v>
      </c>
      <c r="M344" s="6" t="s">
        <v>19</v>
      </c>
      <c r="N344" s="8">
        <v>0.9</v>
      </c>
      <c r="O344" s="71" t="s">
        <v>157</v>
      </c>
      <c r="P344" s="71" t="s">
        <v>159</v>
      </c>
    </row>
    <row r="345" spans="1:16" ht="13">
      <c r="A345" s="249"/>
      <c r="B345" s="249"/>
      <c r="C345" s="249"/>
      <c r="D345" s="249"/>
      <c r="E345" s="119" t="s">
        <v>19</v>
      </c>
      <c r="F345" s="59">
        <v>1.5277777777777777E-2</v>
      </c>
      <c r="G345" s="249"/>
      <c r="I345" s="74" t="s">
        <v>13</v>
      </c>
      <c r="J345" s="74">
        <v>0</v>
      </c>
      <c r="K345" s="74" t="s">
        <v>13</v>
      </c>
      <c r="L345" s="74">
        <v>0</v>
      </c>
      <c r="M345" s="6" t="s">
        <v>19</v>
      </c>
      <c r="N345" s="8">
        <v>0.88</v>
      </c>
      <c r="O345" s="71" t="s">
        <v>157</v>
      </c>
      <c r="P345" s="71" t="s">
        <v>160</v>
      </c>
    </row>
    <row r="346" spans="1:16" ht="13">
      <c r="A346" s="249"/>
      <c r="B346" s="249"/>
      <c r="C346" s="249"/>
      <c r="D346" s="249"/>
      <c r="E346" s="119" t="s">
        <v>19</v>
      </c>
      <c r="F346" s="59">
        <v>1.5972222222222221E-2</v>
      </c>
      <c r="G346" s="249"/>
      <c r="I346" s="74" t="s">
        <v>13</v>
      </c>
      <c r="J346" s="74">
        <v>0</v>
      </c>
      <c r="K346" s="74" t="s">
        <v>13</v>
      </c>
      <c r="L346" s="74">
        <v>0</v>
      </c>
      <c r="M346" s="6" t="s">
        <v>19</v>
      </c>
      <c r="N346" s="8">
        <v>0.88</v>
      </c>
      <c r="O346" s="6" t="s">
        <v>19</v>
      </c>
      <c r="P346" s="8">
        <v>0.66</v>
      </c>
    </row>
    <row r="347" spans="1:16" ht="13">
      <c r="A347" s="249"/>
      <c r="B347" s="249"/>
      <c r="C347" s="249"/>
      <c r="D347" s="249"/>
      <c r="E347" s="119" t="s">
        <v>19</v>
      </c>
      <c r="F347" s="59">
        <v>1.6666666666666666E-2</v>
      </c>
      <c r="G347" s="249"/>
      <c r="I347" s="6" t="s">
        <v>19</v>
      </c>
      <c r="J347" s="8">
        <v>0.48</v>
      </c>
      <c r="K347" s="6" t="s">
        <v>19</v>
      </c>
      <c r="L347" s="8">
        <v>0.45</v>
      </c>
      <c r="M347" s="6" t="s">
        <v>19</v>
      </c>
      <c r="N347" s="8">
        <v>0.89</v>
      </c>
      <c r="O347" s="6" t="s">
        <v>19</v>
      </c>
      <c r="P347" s="8">
        <v>0.74</v>
      </c>
    </row>
    <row r="348" spans="1:16" ht="13">
      <c r="A348" s="249"/>
      <c r="B348" s="249"/>
      <c r="C348" s="249"/>
      <c r="D348" s="249"/>
      <c r="E348" s="119" t="s">
        <v>19</v>
      </c>
      <c r="F348" s="59">
        <v>1.7361111111111112E-2</v>
      </c>
      <c r="G348" s="249"/>
      <c r="H348" s="119" t="s">
        <v>153</v>
      </c>
      <c r="I348" s="6" t="s">
        <v>19</v>
      </c>
      <c r="J348" s="8">
        <v>0.36</v>
      </c>
      <c r="K348" s="74" t="s">
        <v>13</v>
      </c>
      <c r="L348" s="74">
        <v>0</v>
      </c>
      <c r="M348" s="6" t="s">
        <v>19</v>
      </c>
      <c r="N348" s="8">
        <v>0.88</v>
      </c>
      <c r="O348" s="6" t="s">
        <v>19</v>
      </c>
      <c r="P348" s="8">
        <v>0.69</v>
      </c>
    </row>
    <row r="349" spans="1:16" ht="13">
      <c r="A349" s="249"/>
      <c r="B349" s="249"/>
      <c r="C349" s="249"/>
      <c r="D349" s="249"/>
      <c r="E349" s="119" t="s">
        <v>19</v>
      </c>
      <c r="F349" s="59">
        <v>1.8055555555555554E-2</v>
      </c>
      <c r="G349" s="249"/>
      <c r="H349" s="119" t="s">
        <v>153</v>
      </c>
      <c r="I349" s="6" t="s">
        <v>19</v>
      </c>
      <c r="J349" s="8">
        <v>0.52</v>
      </c>
      <c r="K349" s="6" t="s">
        <v>19</v>
      </c>
      <c r="L349" s="8">
        <v>0.77</v>
      </c>
      <c r="M349" s="6" t="s">
        <v>19</v>
      </c>
      <c r="N349" s="8">
        <v>0.89</v>
      </c>
      <c r="O349" s="6" t="s">
        <v>19</v>
      </c>
      <c r="P349" s="8">
        <v>0.67</v>
      </c>
    </row>
    <row r="350" spans="1:16" ht="13">
      <c r="A350" s="249"/>
      <c r="B350" s="249"/>
      <c r="C350" s="249"/>
      <c r="D350" s="249"/>
      <c r="E350" s="119" t="s">
        <v>19</v>
      </c>
      <c r="F350" s="59">
        <v>1.8749999999999999E-2</v>
      </c>
      <c r="G350" s="249"/>
      <c r="H350" s="119" t="s">
        <v>153</v>
      </c>
      <c r="I350" s="6" t="s">
        <v>19</v>
      </c>
      <c r="J350" s="8">
        <v>0.56999999999999995</v>
      </c>
      <c r="K350" s="6" t="s">
        <v>19</v>
      </c>
      <c r="L350" s="8">
        <v>0.63</v>
      </c>
      <c r="M350" s="6" t="s">
        <v>19</v>
      </c>
      <c r="N350" s="8">
        <v>0.91</v>
      </c>
      <c r="O350" s="6" t="s">
        <v>19</v>
      </c>
      <c r="P350" s="8">
        <v>0.69</v>
      </c>
    </row>
    <row r="351" spans="1:16" ht="13">
      <c r="A351" s="249"/>
      <c r="B351" s="249"/>
      <c r="C351" s="249"/>
      <c r="D351" s="249"/>
      <c r="E351" s="119" t="s">
        <v>19</v>
      </c>
      <c r="F351" s="59">
        <v>1.9444444444444445E-2</v>
      </c>
      <c r="G351" s="249"/>
      <c r="I351" s="6" t="s">
        <v>19</v>
      </c>
      <c r="J351" s="8">
        <v>0.54</v>
      </c>
      <c r="K351" s="6" t="s">
        <v>19</v>
      </c>
      <c r="L351" s="8">
        <v>0.78</v>
      </c>
      <c r="M351" s="6" t="s">
        <v>19</v>
      </c>
      <c r="N351" s="8">
        <v>0.93</v>
      </c>
      <c r="O351" s="6" t="s">
        <v>19</v>
      </c>
      <c r="P351" s="8">
        <v>0.83</v>
      </c>
    </row>
    <row r="352" spans="1:16" ht="13">
      <c r="A352" s="249"/>
      <c r="B352" s="249"/>
      <c r="C352" s="249"/>
      <c r="D352" s="249"/>
      <c r="E352" s="119" t="s">
        <v>19</v>
      </c>
      <c r="F352" s="59">
        <v>2.013888888888889E-2</v>
      </c>
      <c r="G352" s="249"/>
      <c r="I352" s="6" t="s">
        <v>19</v>
      </c>
      <c r="J352" s="8">
        <v>0.89</v>
      </c>
      <c r="K352" s="6" t="s">
        <v>19</v>
      </c>
      <c r="L352" s="8">
        <v>0.83</v>
      </c>
      <c r="M352" s="6" t="s">
        <v>19</v>
      </c>
      <c r="N352" s="8">
        <v>0.94</v>
      </c>
      <c r="O352" s="6" t="s">
        <v>19</v>
      </c>
      <c r="P352" s="8">
        <v>0.7</v>
      </c>
    </row>
    <row r="353" spans="1:16" ht="13">
      <c r="A353" s="249"/>
      <c r="B353" s="249"/>
      <c r="C353" s="249"/>
      <c r="D353" s="249"/>
      <c r="E353" s="119" t="s">
        <v>19</v>
      </c>
      <c r="F353" s="59">
        <v>2.0833333333333332E-2</v>
      </c>
      <c r="G353" s="249"/>
      <c r="I353" s="6" t="s">
        <v>19</v>
      </c>
      <c r="J353" s="8">
        <v>0.91</v>
      </c>
      <c r="K353" s="6" t="s">
        <v>19</v>
      </c>
      <c r="L353" s="8">
        <v>0.83</v>
      </c>
      <c r="M353" s="6" t="s">
        <v>19</v>
      </c>
      <c r="N353" s="8">
        <v>0.93</v>
      </c>
      <c r="O353" s="6" t="s">
        <v>19</v>
      </c>
      <c r="P353" s="8">
        <v>0.7</v>
      </c>
    </row>
    <row r="354" spans="1:16" ht="13">
      <c r="A354" s="249"/>
      <c r="B354" s="249"/>
      <c r="C354" s="249"/>
      <c r="D354" s="249"/>
      <c r="E354" s="119" t="s">
        <v>19</v>
      </c>
      <c r="F354" s="59">
        <v>2.1527777777777778E-2</v>
      </c>
      <c r="G354" s="249"/>
      <c r="I354" s="6" t="s">
        <v>19</v>
      </c>
      <c r="J354" s="8">
        <v>0.93</v>
      </c>
      <c r="K354" s="6" t="s">
        <v>19</v>
      </c>
      <c r="L354" s="8">
        <v>0.85</v>
      </c>
      <c r="M354" s="6" t="s">
        <v>19</v>
      </c>
      <c r="N354" s="8">
        <v>0.94</v>
      </c>
      <c r="O354" s="6" t="s">
        <v>19</v>
      </c>
      <c r="P354" s="8">
        <v>0.84</v>
      </c>
    </row>
    <row r="355" spans="1:16" ht="13">
      <c r="A355" s="249"/>
      <c r="B355" s="249"/>
      <c r="C355" s="249"/>
      <c r="D355" s="249"/>
      <c r="E355" s="119" t="s">
        <v>19</v>
      </c>
      <c r="F355" s="59">
        <v>2.2222222222222223E-2</v>
      </c>
      <c r="G355" s="249"/>
      <c r="I355" s="6" t="s">
        <v>19</v>
      </c>
      <c r="J355" s="8">
        <v>0.93</v>
      </c>
      <c r="K355" s="6" t="s">
        <v>19</v>
      </c>
      <c r="L355" s="8">
        <v>0.88</v>
      </c>
      <c r="M355" s="6" t="s">
        <v>19</v>
      </c>
      <c r="N355" s="8">
        <v>0.95</v>
      </c>
      <c r="O355" s="6" t="s">
        <v>19</v>
      </c>
      <c r="P355" s="8">
        <v>0.89</v>
      </c>
    </row>
    <row r="356" spans="1:16" ht="13">
      <c r="A356" s="249"/>
      <c r="B356" s="249"/>
      <c r="C356" s="249"/>
      <c r="D356" s="249"/>
      <c r="E356" s="119" t="s">
        <v>19</v>
      </c>
      <c r="F356" s="59">
        <v>2.2916666666666665E-2</v>
      </c>
      <c r="G356" s="249"/>
      <c r="I356" s="6" t="s">
        <v>19</v>
      </c>
      <c r="J356" s="8">
        <v>0.94</v>
      </c>
      <c r="K356" s="6" t="s">
        <v>19</v>
      </c>
      <c r="L356" s="8">
        <v>0.9</v>
      </c>
      <c r="M356" s="6" t="s">
        <v>19</v>
      </c>
      <c r="N356" s="8">
        <v>0.95</v>
      </c>
      <c r="O356" s="6" t="s">
        <v>19</v>
      </c>
      <c r="P356" s="8">
        <v>0.91</v>
      </c>
    </row>
    <row r="357" spans="1:16" ht="13">
      <c r="A357" s="249"/>
      <c r="B357" s="249"/>
      <c r="C357" s="249"/>
      <c r="D357" s="249"/>
      <c r="E357" s="119" t="s">
        <v>19</v>
      </c>
      <c r="F357" s="59">
        <v>2.361111111111111E-2</v>
      </c>
      <c r="G357" s="249"/>
      <c r="I357" s="6" t="s">
        <v>19</v>
      </c>
      <c r="J357" s="8">
        <v>0.94</v>
      </c>
      <c r="K357" s="6" t="s">
        <v>19</v>
      </c>
      <c r="L357" s="8">
        <v>0.89</v>
      </c>
      <c r="M357" s="6" t="s">
        <v>19</v>
      </c>
      <c r="N357" s="8">
        <v>0.95</v>
      </c>
      <c r="O357" s="6" t="s">
        <v>19</v>
      </c>
      <c r="P357" s="8">
        <v>0.88</v>
      </c>
    </row>
    <row r="358" spans="1:16" ht="13">
      <c r="A358" s="249"/>
      <c r="B358" s="249"/>
      <c r="C358" s="249"/>
      <c r="D358" s="249"/>
      <c r="E358" s="119" t="s">
        <v>19</v>
      </c>
      <c r="F358" s="59">
        <v>2.4305555555555556E-2</v>
      </c>
      <c r="G358" s="249"/>
      <c r="I358" s="6" t="s">
        <v>19</v>
      </c>
      <c r="J358" s="8">
        <v>0.94</v>
      </c>
      <c r="K358" s="6" t="s">
        <v>19</v>
      </c>
      <c r="L358" s="8">
        <v>0.89</v>
      </c>
      <c r="M358" s="6" t="s">
        <v>19</v>
      </c>
      <c r="N358" s="8">
        <v>0.94</v>
      </c>
      <c r="O358" s="6" t="s">
        <v>19</v>
      </c>
      <c r="P358" s="8">
        <v>0.86</v>
      </c>
    </row>
    <row r="359" spans="1:16" ht="13">
      <c r="A359" s="249"/>
      <c r="B359" s="249"/>
      <c r="C359" s="249"/>
      <c r="D359" s="249"/>
      <c r="E359" s="119" t="s">
        <v>19</v>
      </c>
      <c r="F359" s="59">
        <v>2.5000000000000001E-2</v>
      </c>
      <c r="G359" s="249"/>
      <c r="I359" s="6" t="s">
        <v>19</v>
      </c>
      <c r="J359" s="8">
        <v>0.9</v>
      </c>
      <c r="K359" s="71" t="s">
        <v>108</v>
      </c>
      <c r="L359" s="71" t="s">
        <v>161</v>
      </c>
      <c r="M359" s="6" t="s">
        <v>19</v>
      </c>
      <c r="N359" s="8">
        <v>0.93</v>
      </c>
      <c r="O359" s="6" t="s">
        <v>19</v>
      </c>
      <c r="P359" s="8">
        <v>0.87</v>
      </c>
    </row>
    <row r="360" spans="1:16" ht="13">
      <c r="A360" s="249"/>
      <c r="B360" s="249"/>
      <c r="C360" s="249"/>
      <c r="D360" s="249"/>
      <c r="E360" s="119" t="s">
        <v>19</v>
      </c>
      <c r="F360" s="59">
        <v>2.5694444444444443E-2</v>
      </c>
      <c r="G360" s="249"/>
      <c r="H360" s="3" t="s">
        <v>162</v>
      </c>
      <c r="I360" s="6" t="s">
        <v>19</v>
      </c>
      <c r="J360" s="8">
        <v>0.94</v>
      </c>
      <c r="K360" s="6" t="s">
        <v>19</v>
      </c>
      <c r="L360" s="8">
        <v>0.89</v>
      </c>
      <c r="M360" s="6" t="s">
        <v>19</v>
      </c>
      <c r="N360" s="8">
        <v>0.94</v>
      </c>
      <c r="O360" s="6" t="s">
        <v>19</v>
      </c>
      <c r="P360" s="8">
        <v>0.91</v>
      </c>
    </row>
    <row r="361" spans="1:16" ht="13">
      <c r="A361" s="249"/>
      <c r="B361" s="249"/>
      <c r="C361" s="249"/>
      <c r="D361" s="249"/>
      <c r="E361" s="119" t="s">
        <v>19</v>
      </c>
      <c r="F361" s="59">
        <v>2.6388888888888889E-2</v>
      </c>
      <c r="G361" s="249"/>
      <c r="I361" s="6" t="s">
        <v>19</v>
      </c>
      <c r="J361" s="8">
        <v>0.93</v>
      </c>
      <c r="K361" s="6" t="s">
        <v>19</v>
      </c>
      <c r="L361" s="8">
        <v>0.88</v>
      </c>
      <c r="M361" s="6" t="s">
        <v>19</v>
      </c>
      <c r="N361" s="8">
        <v>0.95</v>
      </c>
      <c r="O361" s="6" t="s">
        <v>19</v>
      </c>
      <c r="P361" s="8">
        <v>0.89</v>
      </c>
    </row>
    <row r="362" spans="1:16" ht="13">
      <c r="A362" s="249"/>
      <c r="B362" s="249"/>
      <c r="C362" s="249"/>
      <c r="D362" s="249"/>
      <c r="E362" s="119" t="s">
        <v>19</v>
      </c>
      <c r="F362" s="59">
        <v>2.7083333333333334E-2</v>
      </c>
      <c r="G362" s="249"/>
      <c r="I362" s="6" t="s">
        <v>19</v>
      </c>
      <c r="J362" s="8">
        <v>0.93</v>
      </c>
      <c r="K362" s="6" t="s">
        <v>19</v>
      </c>
      <c r="L362" s="8">
        <v>0.87</v>
      </c>
      <c r="M362" s="6" t="s">
        <v>19</v>
      </c>
      <c r="N362" s="8">
        <v>0.94</v>
      </c>
      <c r="O362" s="6" t="s">
        <v>19</v>
      </c>
      <c r="P362" s="8">
        <v>0.86</v>
      </c>
    </row>
    <row r="363" spans="1:16" ht="13">
      <c r="A363" s="249"/>
      <c r="B363" s="249"/>
      <c r="C363" s="249"/>
      <c r="D363" s="249"/>
      <c r="E363" s="119" t="s">
        <v>19</v>
      </c>
      <c r="F363" s="59">
        <v>2.7777777777777776E-2</v>
      </c>
      <c r="G363" s="249"/>
      <c r="I363" s="6" t="s">
        <v>19</v>
      </c>
      <c r="J363" s="8">
        <v>0.9</v>
      </c>
      <c r="K363" s="6" t="s">
        <v>19</v>
      </c>
      <c r="L363" s="8">
        <v>0.85</v>
      </c>
      <c r="M363" s="6" t="s">
        <v>19</v>
      </c>
      <c r="N363" s="8">
        <v>0.95</v>
      </c>
      <c r="O363" s="6" t="s">
        <v>19</v>
      </c>
      <c r="P363" s="8">
        <v>0.84</v>
      </c>
    </row>
    <row r="364" spans="1:16" ht="13">
      <c r="A364" s="249"/>
      <c r="B364" s="249"/>
      <c r="C364" s="249"/>
      <c r="D364" s="249"/>
      <c r="E364" s="119" t="s">
        <v>19</v>
      </c>
      <c r="F364" s="59">
        <v>2.8472222222222222E-2</v>
      </c>
      <c r="G364" s="249"/>
      <c r="H364" s="119" t="s">
        <v>44</v>
      </c>
      <c r="I364" s="74" t="s">
        <v>13</v>
      </c>
      <c r="J364" s="74">
        <v>0</v>
      </c>
      <c r="K364" s="6" t="s">
        <v>19</v>
      </c>
      <c r="L364" s="8">
        <v>0.68</v>
      </c>
      <c r="M364" s="6" t="s">
        <v>19</v>
      </c>
      <c r="N364" s="8">
        <v>0.91</v>
      </c>
      <c r="O364" s="74" t="s">
        <v>13</v>
      </c>
      <c r="P364" s="74">
        <v>0</v>
      </c>
    </row>
    <row r="365" spans="1:16" ht="13">
      <c r="A365" s="249"/>
      <c r="B365" s="249"/>
      <c r="C365" s="249"/>
      <c r="D365" s="249"/>
      <c r="E365" s="119" t="s">
        <v>19</v>
      </c>
      <c r="F365" s="59">
        <v>2.9166666666666667E-2</v>
      </c>
      <c r="G365" s="249"/>
      <c r="I365" s="6" t="s">
        <v>19</v>
      </c>
      <c r="J365" s="8">
        <v>0.92</v>
      </c>
      <c r="K365" s="6" t="s">
        <v>19</v>
      </c>
      <c r="L365" s="8">
        <v>0.85</v>
      </c>
      <c r="M365" s="6" t="s">
        <v>19</v>
      </c>
      <c r="N365" s="8">
        <v>0.95</v>
      </c>
      <c r="O365" s="6" t="s">
        <v>19</v>
      </c>
      <c r="P365" s="8">
        <v>0.87</v>
      </c>
    </row>
    <row r="366" spans="1:16" ht="13">
      <c r="A366" s="249"/>
      <c r="B366" s="249"/>
      <c r="C366" s="249"/>
      <c r="D366" s="249"/>
      <c r="E366" s="119" t="s">
        <v>19</v>
      </c>
      <c r="F366" s="59">
        <v>2.9861111111111113E-2</v>
      </c>
      <c r="G366" s="249"/>
      <c r="I366" s="6" t="s">
        <v>19</v>
      </c>
      <c r="J366" s="8">
        <v>0.93</v>
      </c>
      <c r="K366" s="6" t="s">
        <v>19</v>
      </c>
      <c r="L366" s="8">
        <v>0.88</v>
      </c>
      <c r="M366" s="6" t="s">
        <v>19</v>
      </c>
      <c r="N366" s="8">
        <v>0.94</v>
      </c>
      <c r="O366" s="6" t="s">
        <v>19</v>
      </c>
      <c r="P366" s="8">
        <v>0.92</v>
      </c>
    </row>
    <row r="367" spans="1:16" ht="13">
      <c r="A367" s="249"/>
      <c r="B367" s="249"/>
      <c r="C367" s="249"/>
      <c r="D367" s="249"/>
      <c r="E367" s="119" t="s">
        <v>19</v>
      </c>
      <c r="F367" s="59">
        <v>3.0555555555555555E-2</v>
      </c>
      <c r="G367" s="249"/>
      <c r="I367" s="6" t="s">
        <v>19</v>
      </c>
      <c r="J367" s="8">
        <v>0.92</v>
      </c>
      <c r="K367" s="6" t="s">
        <v>19</v>
      </c>
      <c r="L367" s="8">
        <v>0.88</v>
      </c>
      <c r="M367" s="6" t="s">
        <v>19</v>
      </c>
      <c r="N367" s="8">
        <v>0.93</v>
      </c>
      <c r="O367" s="6" t="s">
        <v>19</v>
      </c>
      <c r="P367" s="8">
        <v>0.91</v>
      </c>
    </row>
    <row r="368" spans="1:16" ht="13">
      <c r="A368" s="249"/>
      <c r="B368" s="249"/>
      <c r="C368" s="249"/>
      <c r="D368" s="249"/>
      <c r="E368" s="119" t="s">
        <v>19</v>
      </c>
      <c r="F368" s="59">
        <v>3.125E-2</v>
      </c>
      <c r="G368" s="249"/>
      <c r="H368" s="119" t="s">
        <v>44</v>
      </c>
      <c r="I368" s="6" t="s">
        <v>19</v>
      </c>
      <c r="J368" s="8">
        <v>0.28000000000000003</v>
      </c>
      <c r="K368" s="6" t="s">
        <v>19</v>
      </c>
      <c r="L368" s="8">
        <v>0.86</v>
      </c>
      <c r="M368" s="6" t="s">
        <v>19</v>
      </c>
      <c r="N368" s="8">
        <v>0.93</v>
      </c>
      <c r="O368" s="71" t="s">
        <v>108</v>
      </c>
      <c r="P368" s="71" t="s">
        <v>163</v>
      </c>
    </row>
    <row r="369" spans="1:16" ht="13">
      <c r="A369" s="249"/>
      <c r="B369" s="249"/>
      <c r="C369" s="249"/>
      <c r="D369" s="249"/>
      <c r="E369" s="119" t="s">
        <v>19</v>
      </c>
      <c r="F369" s="59">
        <v>3.1944444444444442E-2</v>
      </c>
      <c r="G369" s="249"/>
      <c r="H369" s="119" t="s">
        <v>44</v>
      </c>
      <c r="I369" s="6" t="s">
        <v>19</v>
      </c>
      <c r="J369" s="8">
        <v>0.78</v>
      </c>
      <c r="K369" s="6" t="s">
        <v>19</v>
      </c>
      <c r="L369" s="8">
        <v>0.86</v>
      </c>
      <c r="M369" s="6" t="s">
        <v>19</v>
      </c>
      <c r="N369" s="8">
        <v>0.94</v>
      </c>
      <c r="O369" s="6" t="s">
        <v>19</v>
      </c>
      <c r="P369" s="8">
        <v>0.51</v>
      </c>
    </row>
    <row r="370" spans="1:16" ht="13">
      <c r="A370" s="249"/>
      <c r="B370" s="249"/>
      <c r="C370" s="249"/>
      <c r="D370" s="249"/>
      <c r="E370" s="119" t="s">
        <v>19</v>
      </c>
      <c r="F370" s="59">
        <v>3.2638888888888891E-2</v>
      </c>
      <c r="G370" s="249"/>
      <c r="H370" s="119" t="s">
        <v>44</v>
      </c>
      <c r="I370" s="6" t="s">
        <v>19</v>
      </c>
      <c r="J370" s="8">
        <v>0.8</v>
      </c>
      <c r="K370" s="6" t="s">
        <v>19</v>
      </c>
      <c r="L370" s="8">
        <v>0.86</v>
      </c>
      <c r="M370" s="6" t="s">
        <v>19</v>
      </c>
      <c r="N370" s="8">
        <v>0.87</v>
      </c>
      <c r="O370" s="6" t="s">
        <v>19</v>
      </c>
      <c r="P370" s="8">
        <v>0.79</v>
      </c>
    </row>
    <row r="371" spans="1:16" ht="13">
      <c r="A371" s="249"/>
      <c r="B371" s="249"/>
      <c r="C371" s="249"/>
      <c r="D371" s="249"/>
      <c r="E371" s="125" t="s">
        <v>13</v>
      </c>
      <c r="F371" s="59">
        <v>3.3333333333333333E-2</v>
      </c>
      <c r="G371" s="249"/>
      <c r="I371" s="135"/>
      <c r="J371" s="135"/>
      <c r="K371" s="135"/>
      <c r="L371" s="135"/>
      <c r="M371" s="135"/>
      <c r="N371" s="135"/>
      <c r="O371" s="135"/>
      <c r="P371" s="135"/>
    </row>
    <row r="372" spans="1:16" ht="13">
      <c r="A372" s="249"/>
      <c r="B372" s="249"/>
      <c r="C372" s="249"/>
      <c r="D372" s="249"/>
      <c r="E372" s="119" t="s">
        <v>19</v>
      </c>
      <c r="F372" s="59">
        <v>3.4027777777777775E-2</v>
      </c>
      <c r="G372" s="249"/>
      <c r="H372" s="119" t="s">
        <v>44</v>
      </c>
      <c r="I372" s="6" t="s">
        <v>19</v>
      </c>
      <c r="J372" s="8">
        <v>0.92</v>
      </c>
      <c r="K372" s="6" t="s">
        <v>19</v>
      </c>
      <c r="L372" s="8">
        <v>0.84</v>
      </c>
      <c r="M372" s="6" t="s">
        <v>19</v>
      </c>
      <c r="N372" s="8">
        <v>0.94</v>
      </c>
      <c r="O372" s="6" t="s">
        <v>19</v>
      </c>
      <c r="P372" s="8">
        <v>0.86</v>
      </c>
    </row>
    <row r="373" spans="1:16" ht="13">
      <c r="A373" s="249"/>
      <c r="B373" s="249"/>
      <c r="C373" s="249"/>
      <c r="D373" s="249"/>
      <c r="E373" s="119" t="s">
        <v>19</v>
      </c>
      <c r="F373" s="59">
        <v>3.4722222222222224E-2</v>
      </c>
      <c r="G373" s="249"/>
      <c r="I373" s="6" t="s">
        <v>19</v>
      </c>
      <c r="J373" s="8">
        <v>0.93</v>
      </c>
      <c r="K373" s="6" t="s">
        <v>19</v>
      </c>
      <c r="L373" s="8">
        <v>0.46</v>
      </c>
      <c r="M373" s="6" t="s">
        <v>19</v>
      </c>
      <c r="N373" s="8">
        <v>0.91</v>
      </c>
      <c r="O373" s="6" t="s">
        <v>19</v>
      </c>
      <c r="P373" s="8">
        <v>0.85</v>
      </c>
    </row>
    <row r="374" spans="1:16" ht="13">
      <c r="A374" s="249"/>
      <c r="B374" s="249"/>
      <c r="C374" s="249"/>
      <c r="D374" s="249"/>
      <c r="E374" s="119" t="s">
        <v>19</v>
      </c>
      <c r="F374" s="59">
        <v>3.5416666666666666E-2</v>
      </c>
      <c r="G374" s="249"/>
      <c r="I374" s="6" t="s">
        <v>19</v>
      </c>
      <c r="J374" s="8">
        <v>0.93</v>
      </c>
      <c r="K374" s="6" t="s">
        <v>19</v>
      </c>
      <c r="L374" s="8">
        <v>0.89</v>
      </c>
      <c r="M374" s="6" t="s">
        <v>19</v>
      </c>
      <c r="N374" s="8">
        <v>0.95</v>
      </c>
      <c r="O374" s="6" t="s">
        <v>19</v>
      </c>
      <c r="P374" s="8">
        <v>0.91</v>
      </c>
    </row>
    <row r="375" spans="1:16" ht="13">
      <c r="A375" s="249"/>
      <c r="B375" s="249"/>
      <c r="C375" s="249"/>
      <c r="D375" s="249"/>
      <c r="E375" s="125" t="s">
        <v>13</v>
      </c>
      <c r="F375" s="59">
        <v>3.6111111111111108E-2</v>
      </c>
      <c r="G375" s="249"/>
      <c r="I375" s="135"/>
      <c r="J375" s="135"/>
      <c r="K375" s="135"/>
      <c r="L375" s="135"/>
      <c r="M375" s="135"/>
      <c r="N375" s="135"/>
      <c r="O375" s="135"/>
      <c r="P375" s="135"/>
    </row>
    <row r="376" spans="1:16" ht="13">
      <c r="A376" s="249"/>
      <c r="B376" s="249"/>
      <c r="C376" s="249"/>
      <c r="D376" s="249"/>
      <c r="E376" s="119" t="s">
        <v>19</v>
      </c>
      <c r="F376" s="59">
        <v>3.6805555555555557E-2</v>
      </c>
      <c r="G376" s="249"/>
      <c r="I376" s="6" t="s">
        <v>19</v>
      </c>
      <c r="J376" s="8">
        <v>0.94</v>
      </c>
      <c r="K376" s="6" t="s">
        <v>19</v>
      </c>
      <c r="L376" s="8">
        <v>0.89</v>
      </c>
      <c r="M376" s="6" t="s">
        <v>19</v>
      </c>
      <c r="N376" s="8">
        <v>0.94</v>
      </c>
      <c r="O376" s="6" t="s">
        <v>19</v>
      </c>
      <c r="P376" s="8">
        <v>0.9</v>
      </c>
    </row>
    <row r="377" spans="1:16" ht="13">
      <c r="A377" s="249"/>
      <c r="B377" s="249"/>
      <c r="C377" s="249"/>
      <c r="D377" s="249"/>
      <c r="E377" s="119" t="s">
        <v>19</v>
      </c>
      <c r="F377" s="59">
        <v>3.7499999999999999E-2</v>
      </c>
      <c r="G377" s="249"/>
      <c r="I377" s="6" t="s">
        <v>19</v>
      </c>
      <c r="J377" s="8">
        <v>0.84</v>
      </c>
      <c r="K377" s="6" t="s">
        <v>19</v>
      </c>
      <c r="L377" s="8">
        <v>0.88</v>
      </c>
      <c r="M377" s="6" t="s">
        <v>19</v>
      </c>
      <c r="N377" s="8">
        <v>0.94</v>
      </c>
      <c r="O377" s="6" t="s">
        <v>19</v>
      </c>
      <c r="P377" s="8">
        <v>0.86</v>
      </c>
    </row>
    <row r="378" spans="1:16" ht="13">
      <c r="A378" s="249"/>
      <c r="B378" s="249"/>
      <c r="C378" s="249"/>
      <c r="D378" s="249"/>
      <c r="E378" s="119" t="s">
        <v>19</v>
      </c>
      <c r="F378" s="59">
        <v>3.8194444444444448E-2</v>
      </c>
      <c r="G378" s="249"/>
      <c r="I378" s="6" t="s">
        <v>19</v>
      </c>
      <c r="J378" s="8">
        <v>0.92</v>
      </c>
      <c r="K378" s="6" t="s">
        <v>19</v>
      </c>
      <c r="L378" s="8">
        <v>0.88</v>
      </c>
      <c r="M378" s="6" t="s">
        <v>19</v>
      </c>
      <c r="N378" s="8">
        <v>0.94</v>
      </c>
      <c r="O378" s="6" t="s">
        <v>19</v>
      </c>
      <c r="P378" s="8">
        <v>0.76</v>
      </c>
    </row>
    <row r="379" spans="1:16" ht="13">
      <c r="A379" s="249"/>
      <c r="B379" s="249"/>
      <c r="C379" s="249"/>
      <c r="D379" s="249"/>
      <c r="E379" s="125" t="s">
        <v>13</v>
      </c>
      <c r="F379" s="59">
        <v>3.888888888888889E-2</v>
      </c>
      <c r="G379" s="249"/>
      <c r="I379" s="135"/>
      <c r="J379" s="135"/>
      <c r="K379" s="135"/>
      <c r="L379" s="135"/>
      <c r="M379" s="135"/>
      <c r="N379" s="135"/>
      <c r="O379" s="135"/>
      <c r="P379" s="135"/>
    </row>
    <row r="380" spans="1:16" ht="13">
      <c r="A380" s="249"/>
      <c r="B380" s="249"/>
      <c r="C380" s="249"/>
      <c r="D380" s="249"/>
      <c r="E380" s="119" t="s">
        <v>19</v>
      </c>
      <c r="F380" s="59">
        <v>3.9583333333333331E-2</v>
      </c>
      <c r="G380" s="249"/>
      <c r="H380" s="3" t="s">
        <v>44</v>
      </c>
      <c r="I380" s="74" t="s">
        <v>13</v>
      </c>
      <c r="J380" s="74">
        <v>0</v>
      </c>
      <c r="K380" s="74" t="s">
        <v>13</v>
      </c>
      <c r="L380" s="74">
        <v>0</v>
      </c>
      <c r="M380" s="6" t="s">
        <v>19</v>
      </c>
      <c r="N380" s="8">
        <v>0.27</v>
      </c>
      <c r="O380" s="74" t="s">
        <v>13</v>
      </c>
      <c r="P380" s="74">
        <v>0</v>
      </c>
    </row>
    <row r="381" spans="1:16" ht="13">
      <c r="A381" s="249"/>
      <c r="B381" s="249"/>
      <c r="C381" s="249"/>
      <c r="D381" s="249"/>
      <c r="E381" s="119" t="s">
        <v>19</v>
      </c>
      <c r="F381" s="59">
        <v>4.027777777777778E-2</v>
      </c>
      <c r="G381" s="249"/>
      <c r="I381" s="6" t="s">
        <v>19</v>
      </c>
      <c r="J381" s="8">
        <v>0.87</v>
      </c>
      <c r="K381" s="6" t="s">
        <v>19</v>
      </c>
      <c r="L381" s="8">
        <v>0.89</v>
      </c>
      <c r="M381" s="6" t="s">
        <v>19</v>
      </c>
      <c r="N381" s="8">
        <v>0.94</v>
      </c>
      <c r="O381" s="6" t="s">
        <v>19</v>
      </c>
      <c r="P381" s="8">
        <v>0.89</v>
      </c>
    </row>
    <row r="382" spans="1:16" ht="13">
      <c r="A382" s="249"/>
      <c r="B382" s="249"/>
      <c r="C382" s="249"/>
      <c r="D382" s="249"/>
      <c r="E382" s="119" t="s">
        <v>19</v>
      </c>
      <c r="F382" s="59">
        <v>4.0972222222222222E-2</v>
      </c>
      <c r="G382" s="249"/>
      <c r="H382" s="3" t="s">
        <v>44</v>
      </c>
      <c r="I382" s="6" t="s">
        <v>19</v>
      </c>
      <c r="J382" s="8">
        <v>0.83</v>
      </c>
      <c r="K382" s="6" t="s">
        <v>19</v>
      </c>
      <c r="L382" s="8">
        <v>0.87</v>
      </c>
      <c r="M382" s="6" t="s">
        <v>19</v>
      </c>
      <c r="N382" s="8">
        <v>0.92</v>
      </c>
      <c r="O382" s="6" t="s">
        <v>19</v>
      </c>
      <c r="P382" s="8">
        <v>0.87</v>
      </c>
    </row>
    <row r="383" spans="1:16" ht="13">
      <c r="A383" s="249"/>
      <c r="B383" s="249"/>
      <c r="C383" s="249"/>
      <c r="D383" s="249"/>
      <c r="E383" s="119" t="s">
        <v>19</v>
      </c>
      <c r="F383" s="59">
        <v>4.1666666666666664E-2</v>
      </c>
      <c r="G383" s="249"/>
      <c r="I383" s="6" t="s">
        <v>19</v>
      </c>
      <c r="J383" s="8">
        <v>0.92</v>
      </c>
      <c r="K383" s="6" t="s">
        <v>19</v>
      </c>
      <c r="L383" s="8">
        <v>0.88</v>
      </c>
      <c r="M383" s="6" t="s">
        <v>19</v>
      </c>
      <c r="N383" s="8">
        <v>0.94</v>
      </c>
      <c r="O383" s="6" t="s">
        <v>19</v>
      </c>
      <c r="P383" s="8">
        <v>0.89</v>
      </c>
    </row>
    <row r="384" spans="1:16" ht="13">
      <c r="A384" s="249"/>
      <c r="B384" s="249"/>
      <c r="C384" s="249"/>
      <c r="D384" s="249"/>
      <c r="E384" s="119" t="s">
        <v>19</v>
      </c>
      <c r="F384" s="59">
        <v>4.2361111111111113E-2</v>
      </c>
      <c r="G384" s="249"/>
      <c r="H384" s="3" t="s">
        <v>44</v>
      </c>
      <c r="I384" s="6" t="s">
        <v>19</v>
      </c>
      <c r="J384" s="8">
        <v>0.92</v>
      </c>
      <c r="K384" s="6" t="s">
        <v>19</v>
      </c>
      <c r="L384" s="8">
        <v>0.86</v>
      </c>
      <c r="M384" s="6" t="s">
        <v>19</v>
      </c>
      <c r="N384" s="8">
        <v>0.91</v>
      </c>
      <c r="O384" s="6" t="s">
        <v>19</v>
      </c>
      <c r="P384" s="8">
        <v>0.89</v>
      </c>
    </row>
    <row r="385" spans="1:16" ht="13">
      <c r="A385" s="249"/>
      <c r="B385" s="249"/>
      <c r="C385" s="249"/>
      <c r="D385" s="249"/>
      <c r="E385" s="119" t="s">
        <v>15</v>
      </c>
      <c r="F385" s="59">
        <v>4.3055555555555555E-2</v>
      </c>
      <c r="G385" s="249"/>
      <c r="I385" s="6" t="s">
        <v>15</v>
      </c>
      <c r="J385" s="8">
        <v>0.95</v>
      </c>
      <c r="K385" s="6" t="s">
        <v>15</v>
      </c>
      <c r="L385" s="8">
        <v>0.89</v>
      </c>
      <c r="M385" s="6" t="s">
        <v>15</v>
      </c>
      <c r="N385" s="8">
        <v>0.96</v>
      </c>
      <c r="O385" s="6" t="s">
        <v>15</v>
      </c>
      <c r="P385" s="8">
        <v>0.93</v>
      </c>
    </row>
    <row r="386" spans="1:16" ht="13">
      <c r="A386" s="249"/>
      <c r="B386" s="249"/>
      <c r="C386" s="249"/>
      <c r="D386" s="249"/>
      <c r="E386" s="119" t="s">
        <v>15</v>
      </c>
      <c r="F386" s="59">
        <v>4.3749999999999997E-2</v>
      </c>
      <c r="G386" s="249"/>
      <c r="I386" s="6" t="s">
        <v>15</v>
      </c>
      <c r="J386" s="8">
        <v>0.75</v>
      </c>
      <c r="K386" s="6" t="s">
        <v>15</v>
      </c>
      <c r="L386" s="8">
        <v>0.87</v>
      </c>
      <c r="M386" s="6" t="s">
        <v>15</v>
      </c>
      <c r="N386" s="8">
        <v>0.91</v>
      </c>
      <c r="O386" s="6" t="s">
        <v>15</v>
      </c>
      <c r="P386" s="8">
        <v>0.88</v>
      </c>
    </row>
    <row r="387" spans="1:16" ht="13">
      <c r="A387" s="249"/>
      <c r="B387" s="249"/>
      <c r="C387" s="249"/>
      <c r="D387" s="249"/>
      <c r="E387" s="119" t="s">
        <v>15</v>
      </c>
      <c r="F387" s="59">
        <v>4.4444444444444446E-2</v>
      </c>
      <c r="G387" s="249"/>
      <c r="I387" s="74" t="s">
        <v>13</v>
      </c>
      <c r="J387" s="74">
        <v>0</v>
      </c>
      <c r="K387" s="74" t="s">
        <v>19</v>
      </c>
      <c r="L387" s="75">
        <v>0.79</v>
      </c>
      <c r="M387" s="6" t="s">
        <v>15</v>
      </c>
      <c r="N387" s="8">
        <v>0.89</v>
      </c>
      <c r="O387" s="6" t="s">
        <v>15</v>
      </c>
      <c r="P387" s="8">
        <v>0.38</v>
      </c>
    </row>
    <row r="388" spans="1:16" ht="13">
      <c r="A388" s="249"/>
      <c r="B388" s="249"/>
      <c r="C388" s="249"/>
      <c r="D388" s="249"/>
      <c r="E388" s="119" t="s">
        <v>19</v>
      </c>
      <c r="F388" s="59">
        <v>4.5138888888888888E-2</v>
      </c>
      <c r="G388" s="249"/>
      <c r="H388" s="119" t="s">
        <v>44</v>
      </c>
      <c r="I388" s="6" t="s">
        <v>19</v>
      </c>
      <c r="J388" s="8">
        <v>0.36</v>
      </c>
      <c r="K388" s="6" t="s">
        <v>19</v>
      </c>
      <c r="L388" s="8">
        <v>0.82</v>
      </c>
      <c r="M388" s="6" t="s">
        <v>19</v>
      </c>
      <c r="N388" s="8">
        <v>0.92</v>
      </c>
      <c r="O388" s="74" t="s">
        <v>13</v>
      </c>
      <c r="P388" s="74">
        <v>0</v>
      </c>
    </row>
    <row r="389" spans="1:16" ht="13">
      <c r="A389" s="249"/>
      <c r="B389" s="249"/>
      <c r="C389" s="249"/>
      <c r="D389" s="249"/>
      <c r="E389" s="119" t="s">
        <v>15</v>
      </c>
      <c r="F389" s="59">
        <v>4.583333333333333E-2</v>
      </c>
      <c r="G389" s="249"/>
      <c r="I389" s="6" t="s">
        <v>15</v>
      </c>
      <c r="J389" s="8">
        <v>0.95</v>
      </c>
      <c r="K389" s="6" t="s">
        <v>15</v>
      </c>
      <c r="L389" s="8">
        <v>0.9</v>
      </c>
      <c r="M389" s="6" t="s">
        <v>15</v>
      </c>
      <c r="N389" s="8">
        <v>0.95</v>
      </c>
      <c r="O389" s="6" t="s">
        <v>15</v>
      </c>
      <c r="P389" s="8">
        <v>0.93</v>
      </c>
    </row>
    <row r="390" spans="1:16" ht="13">
      <c r="A390" s="249"/>
      <c r="B390" s="249"/>
      <c r="C390" s="249"/>
      <c r="D390" s="249"/>
      <c r="E390" s="119" t="s">
        <v>15</v>
      </c>
      <c r="F390" s="59">
        <v>4.6527777777777779E-2</v>
      </c>
      <c r="G390" s="249"/>
      <c r="I390" s="6" t="s">
        <v>15</v>
      </c>
      <c r="J390" s="8">
        <v>0.95</v>
      </c>
      <c r="K390" s="6" t="s">
        <v>15</v>
      </c>
      <c r="L390" s="8">
        <v>0.9</v>
      </c>
      <c r="M390" s="6" t="s">
        <v>15</v>
      </c>
      <c r="N390" s="8">
        <v>0.95</v>
      </c>
      <c r="O390" s="6" t="s">
        <v>15</v>
      </c>
      <c r="P390" s="8">
        <v>0.93</v>
      </c>
    </row>
    <row r="391" spans="1:16" ht="13">
      <c r="A391" s="249"/>
      <c r="B391" s="249"/>
      <c r="C391" s="249"/>
      <c r="D391" s="249"/>
      <c r="E391" s="119" t="s">
        <v>15</v>
      </c>
      <c r="F391" s="59">
        <v>4.7222222222222221E-2</v>
      </c>
      <c r="G391" s="249"/>
      <c r="I391" s="6" t="s">
        <v>15</v>
      </c>
      <c r="J391" s="8">
        <v>0.95</v>
      </c>
      <c r="K391" s="6" t="s">
        <v>15</v>
      </c>
      <c r="L391" s="8">
        <v>0.88</v>
      </c>
      <c r="M391" s="6" t="s">
        <v>15</v>
      </c>
      <c r="N391" s="8">
        <v>0.94</v>
      </c>
      <c r="O391" s="6" t="s">
        <v>15</v>
      </c>
      <c r="P391" s="8">
        <v>0.92</v>
      </c>
    </row>
    <row r="392" spans="1:16" ht="13">
      <c r="A392" s="249"/>
      <c r="B392" s="249"/>
      <c r="C392" s="249"/>
      <c r="D392" s="249"/>
      <c r="E392" s="119" t="s">
        <v>15</v>
      </c>
      <c r="F392" s="59">
        <v>4.791666666666667E-2</v>
      </c>
      <c r="G392" s="249"/>
      <c r="H392" s="119" t="s">
        <v>44</v>
      </c>
      <c r="I392" s="6" t="s">
        <v>15</v>
      </c>
      <c r="J392" s="8">
        <v>0.45</v>
      </c>
      <c r="K392" s="6" t="s">
        <v>15</v>
      </c>
      <c r="L392" s="8">
        <v>0.8</v>
      </c>
      <c r="M392" s="6" t="s">
        <v>15</v>
      </c>
      <c r="N392" s="8">
        <v>0.9</v>
      </c>
      <c r="O392" s="6" t="s">
        <v>15</v>
      </c>
      <c r="P392" s="8">
        <v>0.49</v>
      </c>
    </row>
    <row r="393" spans="1:16" ht="13">
      <c r="A393" s="249"/>
      <c r="B393" s="249"/>
      <c r="C393" s="249"/>
      <c r="D393" s="249"/>
      <c r="E393" s="119" t="s">
        <v>15</v>
      </c>
      <c r="F393" s="59">
        <v>4.8611111111111112E-2</v>
      </c>
      <c r="G393" s="249"/>
      <c r="H393" s="119" t="s">
        <v>44</v>
      </c>
      <c r="I393" s="6" t="s">
        <v>15</v>
      </c>
      <c r="J393" s="8">
        <v>0.56000000000000005</v>
      </c>
      <c r="K393" s="6" t="s">
        <v>107</v>
      </c>
      <c r="L393" s="8">
        <v>0.77</v>
      </c>
      <c r="M393" s="6" t="s">
        <v>15</v>
      </c>
      <c r="N393" s="8">
        <v>0.91</v>
      </c>
      <c r="O393" s="6" t="s">
        <v>15</v>
      </c>
      <c r="P393" s="8">
        <v>0.86</v>
      </c>
    </row>
    <row r="394" spans="1:16" ht="13">
      <c r="A394" s="249"/>
      <c r="B394" s="249"/>
      <c r="C394" s="249"/>
      <c r="D394" s="249"/>
      <c r="E394" s="119" t="s">
        <v>15</v>
      </c>
      <c r="F394" s="59">
        <v>4.9305555555555554E-2</v>
      </c>
      <c r="G394" s="249"/>
      <c r="I394" s="6" t="s">
        <v>15</v>
      </c>
      <c r="J394" s="8">
        <v>0.69</v>
      </c>
      <c r="K394" s="6" t="s">
        <v>15</v>
      </c>
      <c r="L394" s="8">
        <v>0.6</v>
      </c>
      <c r="M394" s="6" t="s">
        <v>15</v>
      </c>
      <c r="N394" s="8">
        <v>0.92</v>
      </c>
      <c r="O394" s="6" t="s">
        <v>15</v>
      </c>
      <c r="P394" s="8">
        <v>0.75</v>
      </c>
    </row>
    <row r="395" spans="1:16" ht="13">
      <c r="A395" s="249"/>
      <c r="B395" s="249"/>
      <c r="C395" s="249"/>
      <c r="D395" s="249"/>
      <c r="E395" s="119" t="s">
        <v>15</v>
      </c>
      <c r="F395" s="59">
        <v>0.05</v>
      </c>
      <c r="G395" s="249"/>
      <c r="I395" s="6" t="s">
        <v>15</v>
      </c>
      <c r="J395" s="8">
        <v>0.83</v>
      </c>
      <c r="K395" s="6" t="s">
        <v>15</v>
      </c>
      <c r="L395" s="8">
        <v>0.83</v>
      </c>
      <c r="M395" s="6" t="s">
        <v>15</v>
      </c>
      <c r="N395" s="8">
        <v>0.91</v>
      </c>
      <c r="O395" s="6" t="s">
        <v>15</v>
      </c>
      <c r="P395" s="8">
        <v>0.84</v>
      </c>
    </row>
    <row r="396" spans="1:16" ht="13">
      <c r="A396" s="249"/>
      <c r="B396" s="249"/>
      <c r="C396" s="249"/>
      <c r="D396" s="249"/>
      <c r="E396" s="119" t="s">
        <v>15</v>
      </c>
      <c r="F396" s="59">
        <v>5.0694444444444445E-2</v>
      </c>
      <c r="G396" s="249"/>
      <c r="I396" s="6" t="s">
        <v>15</v>
      </c>
      <c r="J396" s="8">
        <v>0.93</v>
      </c>
      <c r="K396" s="6" t="s">
        <v>15</v>
      </c>
      <c r="L396" s="8">
        <v>0.87</v>
      </c>
      <c r="M396" s="71" t="s">
        <v>119</v>
      </c>
      <c r="N396" s="71" t="s">
        <v>164</v>
      </c>
      <c r="O396" s="6" t="s">
        <v>15</v>
      </c>
      <c r="P396" s="8">
        <v>0.9</v>
      </c>
    </row>
    <row r="397" spans="1:16" ht="13">
      <c r="A397" s="249"/>
      <c r="B397" s="249"/>
      <c r="C397" s="249"/>
      <c r="D397" s="249"/>
      <c r="E397" s="119" t="s">
        <v>15</v>
      </c>
      <c r="F397" s="59">
        <v>5.1388888888888887E-2</v>
      </c>
      <c r="G397" s="249"/>
      <c r="I397" s="6" t="s">
        <v>15</v>
      </c>
      <c r="J397" s="8">
        <v>0.95</v>
      </c>
      <c r="K397" s="6" t="s">
        <v>15</v>
      </c>
      <c r="L397" s="8">
        <v>0.9</v>
      </c>
      <c r="M397" s="6" t="s">
        <v>15</v>
      </c>
      <c r="N397" s="8">
        <v>0.95</v>
      </c>
      <c r="O397" s="6" t="s">
        <v>15</v>
      </c>
      <c r="P397" s="8">
        <v>0.93</v>
      </c>
    </row>
    <row r="398" spans="1:16" ht="13">
      <c r="A398" s="249"/>
      <c r="B398" s="249"/>
      <c r="C398" s="249"/>
      <c r="D398" s="249"/>
      <c r="E398" s="119" t="s">
        <v>15</v>
      </c>
      <c r="F398" s="59">
        <v>5.2083333333333336E-2</v>
      </c>
      <c r="G398" s="249"/>
      <c r="I398" s="6" t="s">
        <v>15</v>
      </c>
      <c r="J398" s="8">
        <v>0.95</v>
      </c>
      <c r="K398" s="6" t="s">
        <v>15</v>
      </c>
      <c r="L398" s="8">
        <v>0.92</v>
      </c>
      <c r="M398" s="6" t="s">
        <v>15</v>
      </c>
      <c r="N398" s="8">
        <v>0.96</v>
      </c>
      <c r="O398" s="6" t="s">
        <v>15</v>
      </c>
      <c r="P398" s="8">
        <v>0.93</v>
      </c>
    </row>
    <row r="399" spans="1:16" ht="13">
      <c r="A399" s="249"/>
      <c r="B399" s="249"/>
      <c r="C399" s="249"/>
      <c r="D399" s="249"/>
      <c r="E399" s="119" t="s">
        <v>15</v>
      </c>
      <c r="F399" s="59">
        <v>5.2777777777777778E-2</v>
      </c>
      <c r="G399" s="249"/>
      <c r="I399" s="6" t="s">
        <v>15</v>
      </c>
      <c r="J399" s="8">
        <v>0.95</v>
      </c>
      <c r="K399" s="6" t="s">
        <v>15</v>
      </c>
      <c r="L399" s="8">
        <v>0.9</v>
      </c>
      <c r="M399" s="6" t="s">
        <v>15</v>
      </c>
      <c r="N399" s="8">
        <v>0.95</v>
      </c>
      <c r="O399" s="6" t="s">
        <v>15</v>
      </c>
      <c r="P399" s="8">
        <v>0.94</v>
      </c>
    </row>
    <row r="400" spans="1:16" ht="13">
      <c r="A400" s="249"/>
      <c r="B400" s="249"/>
      <c r="C400" s="249"/>
      <c r="D400" s="249"/>
      <c r="E400" s="119" t="s">
        <v>15</v>
      </c>
      <c r="F400" s="59">
        <v>5.347222222222222E-2</v>
      </c>
      <c r="G400" s="249"/>
      <c r="H400" s="119" t="s">
        <v>44</v>
      </c>
      <c r="I400" s="6" t="s">
        <v>15</v>
      </c>
      <c r="J400" s="8">
        <v>0.9</v>
      </c>
      <c r="K400" s="6" t="s">
        <v>15</v>
      </c>
      <c r="L400" s="8">
        <v>0.84</v>
      </c>
      <c r="M400" s="6" t="s">
        <v>15</v>
      </c>
      <c r="N400" s="8">
        <v>0.94</v>
      </c>
      <c r="O400" s="6" t="s">
        <v>15</v>
      </c>
      <c r="P400" s="8">
        <v>0.83</v>
      </c>
    </row>
    <row r="401" spans="1:28" ht="13">
      <c r="A401" s="249"/>
      <c r="B401" s="249"/>
      <c r="C401" s="249"/>
      <c r="D401" s="249"/>
      <c r="E401" s="119" t="s">
        <v>15</v>
      </c>
      <c r="F401" s="59">
        <v>5.4166666666666669E-2</v>
      </c>
      <c r="G401" s="249"/>
      <c r="H401" s="3" t="s">
        <v>80</v>
      </c>
      <c r="I401" s="6" t="s">
        <v>15</v>
      </c>
      <c r="J401" s="8">
        <v>0.91</v>
      </c>
      <c r="K401" s="6" t="s">
        <v>15</v>
      </c>
      <c r="L401" s="8">
        <v>0.87</v>
      </c>
      <c r="M401" s="6" t="s">
        <v>15</v>
      </c>
      <c r="N401" s="8">
        <v>0.92</v>
      </c>
      <c r="O401" s="6" t="s">
        <v>15</v>
      </c>
      <c r="P401" s="8">
        <v>0.93</v>
      </c>
    </row>
    <row r="402" spans="1:28" ht="13">
      <c r="A402" s="249"/>
      <c r="B402" s="249"/>
      <c r="C402" s="249"/>
      <c r="D402" s="249"/>
      <c r="E402" s="119" t="s">
        <v>15</v>
      </c>
      <c r="F402" s="59">
        <v>5.486111111111111E-2</v>
      </c>
      <c r="G402" s="249"/>
      <c r="I402" s="6" t="s">
        <v>15</v>
      </c>
      <c r="J402" s="8">
        <v>0.96</v>
      </c>
      <c r="K402" s="6" t="s">
        <v>15</v>
      </c>
      <c r="L402" s="8">
        <v>0.91</v>
      </c>
      <c r="M402" s="6" t="s">
        <v>15</v>
      </c>
      <c r="N402" s="8">
        <v>0.95</v>
      </c>
      <c r="O402" s="6" t="s">
        <v>15</v>
      </c>
      <c r="P402" s="8">
        <v>0.93</v>
      </c>
    </row>
    <row r="403" spans="1:28" ht="13">
      <c r="A403" s="249"/>
      <c r="B403" s="249"/>
      <c r="C403" s="249"/>
      <c r="D403" s="249"/>
      <c r="E403" s="119" t="s">
        <v>15</v>
      </c>
      <c r="F403" s="59">
        <v>5.5555555555555552E-2</v>
      </c>
      <c r="G403" s="249"/>
      <c r="I403" s="6" t="s">
        <v>15</v>
      </c>
      <c r="J403" s="8">
        <v>0.93</v>
      </c>
      <c r="K403" s="6" t="s">
        <v>15</v>
      </c>
      <c r="L403" s="8">
        <v>0.89</v>
      </c>
      <c r="M403" s="6" t="s">
        <v>15</v>
      </c>
      <c r="N403" s="8">
        <v>0.95</v>
      </c>
      <c r="O403" s="6" t="s">
        <v>15</v>
      </c>
      <c r="P403" s="8">
        <v>0.92</v>
      </c>
    </row>
    <row r="404" spans="1:28" ht="13">
      <c r="A404" s="249"/>
      <c r="B404" s="249"/>
      <c r="C404" s="249"/>
      <c r="D404" s="249"/>
      <c r="E404" s="119" t="s">
        <v>15</v>
      </c>
      <c r="F404" s="59">
        <v>5.6250000000000001E-2</v>
      </c>
      <c r="G404" s="249"/>
      <c r="I404" s="6" t="s">
        <v>15</v>
      </c>
      <c r="J404" s="8">
        <v>0.96</v>
      </c>
      <c r="K404" s="6" t="s">
        <v>15</v>
      </c>
      <c r="L404" s="8">
        <v>0.9</v>
      </c>
      <c r="M404" s="6" t="s">
        <v>15</v>
      </c>
      <c r="N404" s="8">
        <v>0.95</v>
      </c>
      <c r="O404" s="6" t="s">
        <v>15</v>
      </c>
      <c r="P404" s="8">
        <v>0.93</v>
      </c>
    </row>
    <row r="405" spans="1:28" ht="13">
      <c r="A405" s="249"/>
      <c r="B405" s="249"/>
      <c r="C405" s="249"/>
      <c r="D405" s="249"/>
      <c r="E405" s="119" t="s">
        <v>15</v>
      </c>
      <c r="F405" s="59">
        <v>5.6944444444444443E-2</v>
      </c>
      <c r="G405" s="249"/>
      <c r="I405" s="6" t="s">
        <v>15</v>
      </c>
      <c r="J405" s="8">
        <v>0.95</v>
      </c>
      <c r="K405" s="6" t="s">
        <v>15</v>
      </c>
      <c r="L405" s="8">
        <v>0.91</v>
      </c>
      <c r="M405" s="6" t="s">
        <v>15</v>
      </c>
      <c r="N405" s="8">
        <v>0.95</v>
      </c>
      <c r="O405" s="6" t="s">
        <v>15</v>
      </c>
      <c r="P405" s="8">
        <v>0.94</v>
      </c>
    </row>
    <row r="406" spans="1:28" ht="13">
      <c r="A406" s="249"/>
      <c r="B406" s="249"/>
      <c r="C406" s="249"/>
      <c r="D406" s="249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</row>
    <row r="407" spans="1:28" ht="13">
      <c r="A407" s="249"/>
      <c r="B407" s="249"/>
      <c r="C407" s="249"/>
      <c r="D407" s="249"/>
      <c r="E407" s="242" t="s">
        <v>16</v>
      </c>
      <c r="F407" s="243"/>
      <c r="G407" s="243"/>
      <c r="H407" s="244"/>
      <c r="J407" s="3">
        <f>AVERAGEA(J323:J334,J339,J347:J363,J365:J370,J372:J374,J376:J378,J381:J386,J388:J405)</f>
        <v>0.83515151515151564</v>
      </c>
      <c r="L407" s="95">
        <f>AVERAGEA(L323:L336,L338,L341:L342,L347,L349:L358,L360:L370,L372:L374,L376:L378,L381:L386,L388:L405)</f>
        <v>0.82391304347826078</v>
      </c>
      <c r="N407" s="95">
        <f>AVERAGEA(N323:N369,N370,N372:N374,N376:N378,N380:N395,N397:N405)</f>
        <v>0.91873417721518968</v>
      </c>
      <c r="P407" s="95">
        <f>AVERAGEA(P323:P338,P340:P341,P346:P363,P365:P367,P369:P370,P372:P374,P376:P378,P381:P387,P389:P405)</f>
        <v>0.80802816901408447</v>
      </c>
    </row>
    <row r="408" spans="1:28" ht="13">
      <c r="A408" s="249"/>
      <c r="B408" s="249"/>
      <c r="C408" s="249"/>
      <c r="D408" s="249"/>
      <c r="E408" s="242" t="s">
        <v>1</v>
      </c>
      <c r="F408" s="243"/>
      <c r="G408" s="243"/>
      <c r="H408" s="244"/>
      <c r="J408" s="3">
        <v>14</v>
      </c>
      <c r="L408" s="3">
        <v>10</v>
      </c>
      <c r="N408" s="3">
        <v>1</v>
      </c>
      <c r="P408" s="3">
        <v>8</v>
      </c>
    </row>
    <row r="409" spans="1:28" ht="13">
      <c r="A409" s="249"/>
      <c r="B409" s="249"/>
      <c r="C409" s="249"/>
      <c r="D409" s="249"/>
      <c r="E409" s="242" t="s">
        <v>2</v>
      </c>
      <c r="F409" s="243"/>
      <c r="G409" s="243"/>
      <c r="H409" s="244"/>
      <c r="J409" s="3">
        <v>69</v>
      </c>
      <c r="L409" s="3">
        <v>73</v>
      </c>
      <c r="N409" s="3">
        <v>82</v>
      </c>
      <c r="P409" s="3">
        <v>75</v>
      </c>
    </row>
    <row r="410" spans="1:28" ht="13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 spans="1:28" ht="13">
      <c r="A411" s="305">
        <v>12</v>
      </c>
      <c r="B411" s="298" t="s">
        <v>0</v>
      </c>
      <c r="C411" s="298" t="s">
        <v>0</v>
      </c>
      <c r="D411" s="305" t="s">
        <v>53</v>
      </c>
      <c r="E411" s="108" t="s">
        <v>13</v>
      </c>
      <c r="F411" s="59">
        <v>0</v>
      </c>
      <c r="G411" s="316" t="s">
        <v>50</v>
      </c>
      <c r="I411" s="79" t="s">
        <v>13</v>
      </c>
      <c r="J411" s="79">
        <v>0</v>
      </c>
      <c r="K411" s="79" t="s">
        <v>13</v>
      </c>
      <c r="L411" s="79">
        <v>0</v>
      </c>
      <c r="M411" s="79" t="s">
        <v>13</v>
      </c>
      <c r="N411" s="79">
        <v>0</v>
      </c>
      <c r="O411" s="79" t="s">
        <v>13</v>
      </c>
      <c r="P411" s="79">
        <v>0</v>
      </c>
    </row>
    <row r="412" spans="1:28" ht="13">
      <c r="A412" s="249"/>
      <c r="B412" s="249"/>
      <c r="C412" s="249"/>
      <c r="D412" s="249"/>
      <c r="E412" s="6" t="s">
        <v>15</v>
      </c>
      <c r="F412" s="59">
        <v>6.9444444444444447E-4</v>
      </c>
      <c r="G412" s="249"/>
      <c r="H412" s="119" t="s">
        <v>44</v>
      </c>
      <c r="I412" s="6" t="s">
        <v>15</v>
      </c>
      <c r="J412" s="8">
        <v>0.93</v>
      </c>
      <c r="K412" s="6" t="s">
        <v>19</v>
      </c>
      <c r="L412" s="8">
        <v>0.81</v>
      </c>
      <c r="M412" s="6" t="s">
        <v>15</v>
      </c>
      <c r="N412" s="8">
        <v>0.95</v>
      </c>
      <c r="O412" s="6" t="s">
        <v>15</v>
      </c>
      <c r="P412" s="8">
        <v>0.89</v>
      </c>
    </row>
    <row r="413" spans="1:28" ht="13">
      <c r="A413" s="249"/>
      <c r="B413" s="249"/>
      <c r="C413" s="249"/>
      <c r="D413" s="249"/>
      <c r="E413" s="6" t="s">
        <v>15</v>
      </c>
      <c r="F413" s="59">
        <v>1.3888888888888889E-3</v>
      </c>
      <c r="G413" s="249"/>
      <c r="H413" s="119" t="s">
        <v>44</v>
      </c>
      <c r="I413" s="6" t="s">
        <v>15</v>
      </c>
      <c r="J413" s="8">
        <v>0.95</v>
      </c>
      <c r="K413" s="6" t="s">
        <v>15</v>
      </c>
      <c r="L413" s="8">
        <v>0.75</v>
      </c>
      <c r="M413" s="6" t="s">
        <v>15</v>
      </c>
      <c r="N413" s="8">
        <v>0.95</v>
      </c>
      <c r="O413" s="6" t="s">
        <v>15</v>
      </c>
      <c r="P413" s="8">
        <v>0.92</v>
      </c>
    </row>
    <row r="414" spans="1:28" ht="13">
      <c r="A414" s="249"/>
      <c r="B414" s="249"/>
      <c r="C414" s="249"/>
      <c r="D414" s="249"/>
      <c r="E414" s="6" t="s">
        <v>15</v>
      </c>
      <c r="F414" s="59">
        <v>2.0833333333333333E-3</v>
      </c>
      <c r="G414" s="249"/>
      <c r="H414" s="119" t="s">
        <v>44</v>
      </c>
      <c r="I414" s="6" t="s">
        <v>15</v>
      </c>
      <c r="J414" s="8">
        <v>0.91</v>
      </c>
      <c r="K414" s="6" t="s">
        <v>19</v>
      </c>
      <c r="L414" s="8">
        <v>0.63</v>
      </c>
      <c r="M414" s="6" t="s">
        <v>15</v>
      </c>
      <c r="N414" s="8">
        <v>0.95</v>
      </c>
      <c r="O414" s="6" t="s">
        <v>15</v>
      </c>
      <c r="P414" s="8">
        <v>0.73</v>
      </c>
    </row>
    <row r="415" spans="1:28" ht="13">
      <c r="A415" s="249"/>
      <c r="B415" s="249"/>
      <c r="C415" s="249"/>
      <c r="D415" s="249"/>
      <c r="E415" s="6" t="s">
        <v>15</v>
      </c>
      <c r="F415" s="59">
        <v>2.7777777777777779E-3</v>
      </c>
      <c r="G415" s="249"/>
      <c r="H415" s="119"/>
      <c r="I415" s="6" t="s">
        <v>15</v>
      </c>
      <c r="J415" s="8">
        <v>0.94</v>
      </c>
      <c r="K415" s="6" t="s">
        <v>15</v>
      </c>
      <c r="L415" s="8">
        <v>0.89</v>
      </c>
      <c r="M415" s="6" t="s">
        <v>15</v>
      </c>
      <c r="N415" s="8">
        <v>0.94</v>
      </c>
      <c r="O415" s="6" t="s">
        <v>15</v>
      </c>
      <c r="P415" s="8">
        <v>0.92</v>
      </c>
    </row>
    <row r="416" spans="1:28" ht="13">
      <c r="A416" s="249"/>
      <c r="B416" s="249"/>
      <c r="C416" s="249"/>
      <c r="D416" s="249"/>
      <c r="E416" s="6" t="s">
        <v>15</v>
      </c>
      <c r="F416" s="59">
        <v>3.472222222222222E-3</v>
      </c>
      <c r="G416" s="249"/>
      <c r="I416" s="6" t="s">
        <v>15</v>
      </c>
      <c r="J416" s="8">
        <v>0.94</v>
      </c>
      <c r="K416" s="6" t="s">
        <v>15</v>
      </c>
      <c r="L416" s="8">
        <v>0.88</v>
      </c>
      <c r="M416" s="6" t="s">
        <v>15</v>
      </c>
      <c r="N416" s="8">
        <v>0.95</v>
      </c>
      <c r="O416" s="6" t="s">
        <v>15</v>
      </c>
      <c r="P416" s="8">
        <v>0.91</v>
      </c>
    </row>
    <row r="417" spans="1:16" ht="13">
      <c r="A417" s="249"/>
      <c r="B417" s="249"/>
      <c r="C417" s="249"/>
      <c r="D417" s="249"/>
      <c r="E417" s="6" t="s">
        <v>15</v>
      </c>
      <c r="F417" s="59">
        <v>4.1666666666666666E-3</v>
      </c>
      <c r="G417" s="249"/>
      <c r="I417" s="6" t="s">
        <v>15</v>
      </c>
      <c r="J417" s="8">
        <v>0.94</v>
      </c>
      <c r="K417" s="6" t="s">
        <v>15</v>
      </c>
      <c r="L417" s="8">
        <v>0.88</v>
      </c>
      <c r="M417" s="6" t="s">
        <v>15</v>
      </c>
      <c r="N417" s="8">
        <v>0.94</v>
      </c>
      <c r="O417" s="6" t="s">
        <v>15</v>
      </c>
      <c r="P417" s="8">
        <v>0.91</v>
      </c>
    </row>
    <row r="418" spans="1:16" ht="13">
      <c r="A418" s="249"/>
      <c r="B418" s="249"/>
      <c r="C418" s="249"/>
      <c r="D418" s="249"/>
      <c r="E418" s="6" t="s">
        <v>15</v>
      </c>
      <c r="F418" s="59">
        <v>4.8611111111111112E-3</v>
      </c>
      <c r="G418" s="249"/>
      <c r="I418" s="6" t="s">
        <v>15</v>
      </c>
      <c r="J418" s="8">
        <v>0.94</v>
      </c>
      <c r="K418" s="6" t="s">
        <v>15</v>
      </c>
      <c r="L418" s="8">
        <v>0.86</v>
      </c>
      <c r="M418" s="6" t="s">
        <v>15</v>
      </c>
      <c r="N418" s="8">
        <v>0.91</v>
      </c>
      <c r="O418" s="6" t="s">
        <v>15</v>
      </c>
      <c r="P418" s="8">
        <v>0.9</v>
      </c>
    </row>
    <row r="419" spans="1:16" ht="13">
      <c r="A419" s="249"/>
      <c r="B419" s="249"/>
      <c r="C419" s="249"/>
      <c r="D419" s="249"/>
      <c r="E419" s="6" t="s">
        <v>15</v>
      </c>
      <c r="F419" s="59">
        <v>5.5555555555555558E-3</v>
      </c>
      <c r="G419" s="249"/>
      <c r="H419" s="119" t="s">
        <v>44</v>
      </c>
      <c r="I419" s="6" t="s">
        <v>15</v>
      </c>
      <c r="J419" s="8">
        <v>0.9</v>
      </c>
      <c r="K419" s="6" t="s">
        <v>15</v>
      </c>
      <c r="L419" s="8">
        <v>0.31</v>
      </c>
      <c r="M419" s="6" t="s">
        <v>15</v>
      </c>
      <c r="N419" s="8">
        <v>0.93</v>
      </c>
      <c r="O419" s="6" t="s">
        <v>15</v>
      </c>
      <c r="P419" s="8">
        <v>0.83</v>
      </c>
    </row>
    <row r="420" spans="1:16" ht="13">
      <c r="A420" s="249"/>
      <c r="B420" s="249"/>
      <c r="C420" s="249"/>
      <c r="D420" s="249"/>
      <c r="E420" s="6" t="s">
        <v>15</v>
      </c>
      <c r="F420" s="59">
        <v>6.2500000000000003E-3</v>
      </c>
      <c r="G420" s="249"/>
      <c r="H420" s="119" t="s">
        <v>44</v>
      </c>
      <c r="I420" s="6" t="s">
        <v>15</v>
      </c>
      <c r="J420" s="8">
        <v>0.93</v>
      </c>
      <c r="K420" s="6" t="s">
        <v>15</v>
      </c>
      <c r="L420" s="8">
        <v>0.56999999999999995</v>
      </c>
      <c r="M420" s="6" t="s">
        <v>15</v>
      </c>
      <c r="N420" s="8">
        <v>0.92</v>
      </c>
      <c r="O420" s="6" t="s">
        <v>15</v>
      </c>
      <c r="P420" s="8">
        <v>0.87</v>
      </c>
    </row>
    <row r="421" spans="1:16" ht="13">
      <c r="A421" s="249"/>
      <c r="B421" s="249"/>
      <c r="C421" s="249"/>
      <c r="D421" s="249"/>
      <c r="E421" s="6" t="s">
        <v>15</v>
      </c>
      <c r="F421" s="59">
        <v>6.9444444444444441E-3</v>
      </c>
      <c r="G421" s="249"/>
      <c r="H421" s="119" t="s">
        <v>44</v>
      </c>
      <c r="I421" s="6" t="s">
        <v>15</v>
      </c>
      <c r="J421" s="8">
        <v>0.94</v>
      </c>
      <c r="K421" s="6" t="s">
        <v>15</v>
      </c>
      <c r="L421" s="8">
        <v>0.81</v>
      </c>
      <c r="M421" s="6" t="s">
        <v>15</v>
      </c>
      <c r="N421" s="8">
        <v>0.93</v>
      </c>
      <c r="O421" s="6" t="s">
        <v>15</v>
      </c>
      <c r="P421" s="8">
        <v>0.89</v>
      </c>
    </row>
    <row r="422" spans="1:16" ht="13">
      <c r="A422" s="249"/>
      <c r="B422" s="249"/>
      <c r="C422" s="249"/>
      <c r="D422" s="249"/>
      <c r="E422" s="6" t="s">
        <v>15</v>
      </c>
      <c r="F422" s="59">
        <v>7.6388888888888886E-3</v>
      </c>
      <c r="G422" s="249"/>
      <c r="I422" s="6" t="s">
        <v>15</v>
      </c>
      <c r="J422" s="8">
        <v>0.92</v>
      </c>
      <c r="K422" s="6" t="s">
        <v>15</v>
      </c>
      <c r="L422" s="8">
        <v>0.86</v>
      </c>
      <c r="M422" s="6" t="s">
        <v>15</v>
      </c>
      <c r="N422" s="8">
        <v>0.91</v>
      </c>
      <c r="O422" s="6" t="s">
        <v>15</v>
      </c>
      <c r="P422" s="8">
        <v>0.88</v>
      </c>
    </row>
    <row r="423" spans="1:16" ht="13">
      <c r="A423" s="249"/>
      <c r="B423" s="249"/>
      <c r="C423" s="249"/>
      <c r="D423" s="249"/>
      <c r="E423" s="6" t="s">
        <v>15</v>
      </c>
      <c r="F423" s="59">
        <v>8.3333333333333332E-3</v>
      </c>
      <c r="G423" s="249"/>
      <c r="H423" s="119" t="s">
        <v>44</v>
      </c>
      <c r="I423" s="74" t="s">
        <v>13</v>
      </c>
      <c r="J423" s="74">
        <v>0</v>
      </c>
      <c r="K423" s="74" t="s">
        <v>13</v>
      </c>
      <c r="L423" s="74">
        <v>0</v>
      </c>
      <c r="M423" s="6" t="s">
        <v>15</v>
      </c>
      <c r="N423" s="8">
        <v>0.63</v>
      </c>
      <c r="O423" s="6" t="s">
        <v>19</v>
      </c>
      <c r="P423" s="8">
        <v>0.26</v>
      </c>
    </row>
    <row r="424" spans="1:16" ht="13">
      <c r="A424" s="249"/>
      <c r="B424" s="249"/>
      <c r="C424" s="249"/>
      <c r="D424" s="249"/>
      <c r="E424" s="6" t="s">
        <v>15</v>
      </c>
      <c r="F424" s="59">
        <v>9.0277777777777769E-3</v>
      </c>
      <c r="G424" s="249"/>
      <c r="H424" s="119" t="s">
        <v>44</v>
      </c>
      <c r="I424" s="74" t="s">
        <v>13</v>
      </c>
      <c r="J424" s="74">
        <v>0</v>
      </c>
      <c r="K424" s="74" t="s">
        <v>13</v>
      </c>
      <c r="L424" s="74">
        <v>0</v>
      </c>
      <c r="M424" s="6" t="s">
        <v>107</v>
      </c>
      <c r="N424" s="8">
        <v>0.82</v>
      </c>
      <c r="O424" s="74" t="s">
        <v>13</v>
      </c>
      <c r="P424" s="74">
        <v>0</v>
      </c>
    </row>
    <row r="425" spans="1:16" ht="13">
      <c r="A425" s="249"/>
      <c r="B425" s="249"/>
      <c r="C425" s="249"/>
      <c r="D425" s="249"/>
      <c r="E425" s="6" t="s">
        <v>15</v>
      </c>
      <c r="F425" s="59">
        <v>9.7222222222222224E-3</v>
      </c>
      <c r="G425" s="249"/>
      <c r="I425" s="6" t="s">
        <v>15</v>
      </c>
      <c r="J425" s="8">
        <v>0.92</v>
      </c>
      <c r="K425" s="6" t="s">
        <v>15</v>
      </c>
      <c r="L425" s="8">
        <v>0.82</v>
      </c>
      <c r="M425" s="6" t="s">
        <v>15</v>
      </c>
      <c r="N425" s="8">
        <v>0.92</v>
      </c>
      <c r="O425" s="6" t="s">
        <v>15</v>
      </c>
      <c r="P425" s="8">
        <v>0.86</v>
      </c>
    </row>
    <row r="426" spans="1:16" ht="13">
      <c r="A426" s="249"/>
      <c r="B426" s="249"/>
      <c r="C426" s="249"/>
      <c r="D426" s="249"/>
      <c r="E426" s="6" t="s">
        <v>15</v>
      </c>
      <c r="F426" s="59">
        <v>1.0416666666666666E-2</v>
      </c>
      <c r="G426" s="249"/>
      <c r="I426" s="6" t="s">
        <v>15</v>
      </c>
      <c r="J426" s="8">
        <v>0.93</v>
      </c>
      <c r="K426" s="6" t="s">
        <v>15</v>
      </c>
      <c r="L426" s="8">
        <v>0.83</v>
      </c>
      <c r="M426" s="6" t="s">
        <v>15</v>
      </c>
      <c r="N426" s="8">
        <v>0.93</v>
      </c>
      <c r="O426" s="6" t="s">
        <v>15</v>
      </c>
      <c r="P426" s="8">
        <v>0.87</v>
      </c>
    </row>
    <row r="427" spans="1:16" ht="13">
      <c r="A427" s="249"/>
      <c r="B427" s="249"/>
      <c r="C427" s="249"/>
      <c r="D427" s="249"/>
      <c r="E427" s="6" t="s">
        <v>15</v>
      </c>
      <c r="F427" s="59">
        <v>1.1111111111111112E-2</v>
      </c>
      <c r="G427" s="249"/>
      <c r="I427" s="6" t="s">
        <v>15</v>
      </c>
      <c r="J427" s="8">
        <v>0.93</v>
      </c>
      <c r="K427" s="6" t="s">
        <v>15</v>
      </c>
      <c r="L427" s="8">
        <v>0.84</v>
      </c>
      <c r="M427" s="6" t="s">
        <v>15</v>
      </c>
      <c r="N427" s="8">
        <v>0.88</v>
      </c>
      <c r="O427" s="6" t="s">
        <v>15</v>
      </c>
      <c r="P427" s="8">
        <v>0.88</v>
      </c>
    </row>
    <row r="428" spans="1:16" ht="13">
      <c r="A428" s="249"/>
      <c r="B428" s="249"/>
      <c r="C428" s="249"/>
      <c r="D428" s="249"/>
      <c r="E428" s="6" t="s">
        <v>15</v>
      </c>
      <c r="F428" s="59">
        <v>1.1805555555555555E-2</v>
      </c>
      <c r="G428" s="249"/>
      <c r="I428" s="6" t="s">
        <v>15</v>
      </c>
      <c r="J428" s="8">
        <v>0.93</v>
      </c>
      <c r="K428" s="6" t="s">
        <v>15</v>
      </c>
      <c r="L428" s="8">
        <v>0.85</v>
      </c>
      <c r="M428" s="6" t="s">
        <v>15</v>
      </c>
      <c r="N428" s="8">
        <v>0.92</v>
      </c>
      <c r="O428" s="6" t="s">
        <v>15</v>
      </c>
      <c r="P428" s="8">
        <v>0.87</v>
      </c>
    </row>
    <row r="429" spans="1:16" ht="13">
      <c r="A429" s="249"/>
      <c r="B429" s="249"/>
      <c r="C429" s="249"/>
      <c r="D429" s="249"/>
      <c r="E429" s="79" t="s">
        <v>13</v>
      </c>
      <c r="F429" s="59">
        <v>1.2500000000000001E-2</v>
      </c>
      <c r="G429" s="249"/>
      <c r="I429" s="79" t="s">
        <v>13</v>
      </c>
      <c r="J429" s="79">
        <v>0</v>
      </c>
      <c r="K429" s="79" t="s">
        <v>13</v>
      </c>
      <c r="L429" s="79">
        <v>0</v>
      </c>
      <c r="M429" s="79" t="s">
        <v>13</v>
      </c>
      <c r="N429" s="79">
        <v>0</v>
      </c>
      <c r="O429" s="74" t="s">
        <v>15</v>
      </c>
      <c r="P429" s="75">
        <v>0.28999999999999998</v>
      </c>
    </row>
    <row r="430" spans="1:16" ht="13">
      <c r="A430" s="249"/>
      <c r="B430" s="249"/>
      <c r="C430" s="249"/>
      <c r="D430" s="249"/>
      <c r="E430" s="6" t="s">
        <v>15</v>
      </c>
      <c r="F430" s="59">
        <v>1.3194444444444444E-2</v>
      </c>
      <c r="G430" s="249"/>
      <c r="I430" s="6" t="s">
        <v>15</v>
      </c>
      <c r="J430" s="8">
        <v>0.92</v>
      </c>
      <c r="K430" s="6" t="s">
        <v>15</v>
      </c>
      <c r="L430" s="8">
        <v>0.84</v>
      </c>
      <c r="M430" s="6" t="s">
        <v>15</v>
      </c>
      <c r="N430" s="8">
        <v>0.93</v>
      </c>
      <c r="O430" s="6" t="s">
        <v>15</v>
      </c>
      <c r="P430" s="8">
        <v>0.87</v>
      </c>
    </row>
    <row r="431" spans="1:16" ht="13">
      <c r="A431" s="249"/>
      <c r="B431" s="249"/>
      <c r="C431" s="249"/>
      <c r="D431" s="249"/>
      <c r="E431" s="6" t="s">
        <v>15</v>
      </c>
      <c r="F431" s="59">
        <v>1.3888888888888888E-2</v>
      </c>
      <c r="G431" s="249"/>
      <c r="I431" s="6" t="s">
        <v>15</v>
      </c>
      <c r="J431" s="8">
        <v>0.91</v>
      </c>
      <c r="K431" s="6" t="s">
        <v>15</v>
      </c>
      <c r="L431" s="8">
        <v>0.83</v>
      </c>
      <c r="M431" s="6" t="s">
        <v>15</v>
      </c>
      <c r="N431" s="8">
        <v>0.91</v>
      </c>
      <c r="O431" s="6" t="s">
        <v>15</v>
      </c>
      <c r="P431" s="8">
        <v>0.89</v>
      </c>
    </row>
    <row r="432" spans="1:16" ht="13">
      <c r="A432" s="249"/>
      <c r="B432" s="249"/>
      <c r="C432" s="249"/>
      <c r="D432" s="249"/>
      <c r="E432" s="6" t="s">
        <v>15</v>
      </c>
      <c r="F432" s="59">
        <v>1.4583333333333334E-2</v>
      </c>
      <c r="G432" s="249"/>
      <c r="I432" s="6" t="s">
        <v>15</v>
      </c>
      <c r="J432" s="8">
        <v>0.93</v>
      </c>
      <c r="K432" s="6" t="s">
        <v>15</v>
      </c>
      <c r="L432" s="8">
        <v>0.83</v>
      </c>
      <c r="M432" s="6" t="s">
        <v>15</v>
      </c>
      <c r="N432" s="8">
        <v>0.93</v>
      </c>
      <c r="O432" s="6" t="s">
        <v>15</v>
      </c>
      <c r="P432" s="8">
        <v>0.88</v>
      </c>
    </row>
    <row r="433" spans="1:16" ht="13">
      <c r="A433" s="249"/>
      <c r="B433" s="249"/>
      <c r="C433" s="249"/>
      <c r="D433" s="249"/>
      <c r="E433" s="6" t="s">
        <v>15</v>
      </c>
      <c r="F433" s="59">
        <v>1.5277777777777777E-2</v>
      </c>
      <c r="G433" s="249"/>
      <c r="I433" s="6" t="s">
        <v>15</v>
      </c>
      <c r="J433" s="8">
        <v>0.93</v>
      </c>
      <c r="K433" s="6" t="s">
        <v>15</v>
      </c>
      <c r="L433" s="8">
        <v>0.85</v>
      </c>
      <c r="M433" s="6" t="s">
        <v>15</v>
      </c>
      <c r="N433" s="8">
        <v>0.92</v>
      </c>
      <c r="O433" s="6" t="s">
        <v>15</v>
      </c>
      <c r="P433" s="8">
        <v>0.86</v>
      </c>
    </row>
    <row r="434" spans="1:16" ht="13">
      <c r="A434" s="249"/>
      <c r="B434" s="249"/>
      <c r="C434" s="249"/>
      <c r="D434" s="249"/>
      <c r="E434" s="6" t="s">
        <v>15</v>
      </c>
      <c r="F434" s="59">
        <v>1.5972222222222221E-2</v>
      </c>
      <c r="G434" s="249"/>
      <c r="I434" s="6" t="s">
        <v>15</v>
      </c>
      <c r="J434" s="8">
        <v>0.92</v>
      </c>
      <c r="K434" s="6" t="s">
        <v>15</v>
      </c>
      <c r="L434" s="8">
        <v>0.84</v>
      </c>
      <c r="M434" s="6" t="s">
        <v>15</v>
      </c>
      <c r="N434" s="8">
        <v>0.93</v>
      </c>
      <c r="O434" s="6" t="s">
        <v>15</v>
      </c>
      <c r="P434" s="8">
        <v>0.85</v>
      </c>
    </row>
    <row r="435" spans="1:16" ht="13">
      <c r="A435" s="249"/>
      <c r="B435" s="249"/>
      <c r="C435" s="249"/>
      <c r="D435" s="249"/>
      <c r="E435" s="6" t="s">
        <v>15</v>
      </c>
      <c r="F435" s="59">
        <v>1.6666666666666666E-2</v>
      </c>
      <c r="G435" s="249"/>
      <c r="I435" s="6" t="s">
        <v>15</v>
      </c>
      <c r="J435" s="8">
        <v>0.92</v>
      </c>
      <c r="K435" s="6" t="s">
        <v>15</v>
      </c>
      <c r="L435" s="8">
        <v>0.83</v>
      </c>
      <c r="M435" s="6" t="s">
        <v>15</v>
      </c>
      <c r="N435" s="8">
        <v>0.92</v>
      </c>
      <c r="O435" s="6" t="s">
        <v>15</v>
      </c>
      <c r="P435" s="8">
        <v>0.89</v>
      </c>
    </row>
    <row r="436" spans="1:16" ht="13">
      <c r="A436" s="249"/>
      <c r="B436" s="249"/>
      <c r="C436" s="249"/>
      <c r="D436" s="249"/>
      <c r="E436" s="6" t="s">
        <v>15</v>
      </c>
      <c r="F436" s="59">
        <v>1.7361111111111112E-2</v>
      </c>
      <c r="G436" s="249"/>
      <c r="I436" s="6" t="s">
        <v>15</v>
      </c>
      <c r="J436" s="8">
        <v>0.92</v>
      </c>
      <c r="K436" s="6" t="s">
        <v>15</v>
      </c>
      <c r="L436" s="8">
        <v>0.84</v>
      </c>
      <c r="M436" s="6" t="s">
        <v>15</v>
      </c>
      <c r="N436" s="8">
        <v>0.9</v>
      </c>
      <c r="O436" s="6" t="s">
        <v>15</v>
      </c>
      <c r="P436" s="8">
        <v>0.89</v>
      </c>
    </row>
    <row r="437" spans="1:16" ht="13">
      <c r="A437" s="249"/>
      <c r="B437" s="249"/>
      <c r="C437" s="249"/>
      <c r="D437" s="249"/>
      <c r="E437" s="6" t="s">
        <v>15</v>
      </c>
      <c r="F437" s="59">
        <v>1.8055555555555554E-2</v>
      </c>
      <c r="G437" s="249"/>
      <c r="I437" s="6" t="s">
        <v>15</v>
      </c>
      <c r="J437" s="8">
        <v>0.91</v>
      </c>
      <c r="K437" s="6" t="s">
        <v>15</v>
      </c>
      <c r="L437" s="8">
        <v>0.81</v>
      </c>
      <c r="M437" s="6" t="s">
        <v>15</v>
      </c>
      <c r="N437" s="8">
        <v>0.9</v>
      </c>
      <c r="O437" s="6" t="s">
        <v>15</v>
      </c>
      <c r="P437" s="8">
        <v>0.85</v>
      </c>
    </row>
    <row r="438" spans="1:16" ht="13">
      <c r="A438" s="249"/>
      <c r="B438" s="249"/>
      <c r="C438" s="249"/>
      <c r="D438" s="249"/>
      <c r="E438" s="6" t="s">
        <v>15</v>
      </c>
      <c r="F438" s="59">
        <v>1.8749999999999999E-2</v>
      </c>
      <c r="G438" s="249"/>
      <c r="I438" s="6" t="s">
        <v>15</v>
      </c>
      <c r="J438" s="8">
        <v>0.92</v>
      </c>
      <c r="K438" s="6" t="s">
        <v>15</v>
      </c>
      <c r="L438" s="8">
        <v>0.85</v>
      </c>
      <c r="M438" s="6" t="s">
        <v>15</v>
      </c>
      <c r="N438" s="8">
        <v>0.91</v>
      </c>
      <c r="O438" s="6" t="s">
        <v>15</v>
      </c>
      <c r="P438" s="8">
        <v>0.86</v>
      </c>
    </row>
    <row r="439" spans="1:16" ht="13">
      <c r="A439" s="249"/>
      <c r="B439" s="249"/>
      <c r="C439" s="249"/>
      <c r="D439" s="249"/>
      <c r="E439" s="6" t="s">
        <v>15</v>
      </c>
      <c r="F439" s="59">
        <v>1.9444444444444445E-2</v>
      </c>
      <c r="G439" s="249"/>
      <c r="I439" s="6" t="s">
        <v>15</v>
      </c>
      <c r="J439" s="8">
        <v>0.92</v>
      </c>
      <c r="K439" s="6" t="s">
        <v>15</v>
      </c>
      <c r="L439" s="8">
        <v>0.84</v>
      </c>
      <c r="M439" s="6" t="s">
        <v>15</v>
      </c>
      <c r="N439" s="8">
        <v>0.9</v>
      </c>
      <c r="O439" s="6" t="s">
        <v>15</v>
      </c>
      <c r="P439" s="8">
        <v>0.85</v>
      </c>
    </row>
    <row r="440" spans="1:16" ht="13">
      <c r="A440" s="249"/>
      <c r="B440" s="249"/>
      <c r="C440" s="249"/>
      <c r="D440" s="249"/>
      <c r="E440" s="6" t="s">
        <v>15</v>
      </c>
      <c r="F440" s="59">
        <v>2.013888888888889E-2</v>
      </c>
      <c r="G440" s="249"/>
      <c r="I440" s="6" t="s">
        <v>15</v>
      </c>
      <c r="J440" s="8">
        <v>0.91</v>
      </c>
      <c r="K440" s="6" t="s">
        <v>15</v>
      </c>
      <c r="L440" s="8">
        <v>0.82</v>
      </c>
      <c r="M440" s="6" t="s">
        <v>15</v>
      </c>
      <c r="N440" s="8">
        <v>0.86</v>
      </c>
      <c r="O440" s="6" t="s">
        <v>15</v>
      </c>
      <c r="P440" s="8">
        <v>0.81</v>
      </c>
    </row>
    <row r="441" spans="1:16" ht="13">
      <c r="A441" s="249"/>
      <c r="B441" s="249"/>
      <c r="C441" s="249"/>
      <c r="D441" s="249"/>
      <c r="E441" s="6" t="s">
        <v>15</v>
      </c>
      <c r="F441" s="59">
        <v>2.0833333333333332E-2</v>
      </c>
      <c r="G441" s="249"/>
      <c r="I441" s="6" t="s">
        <v>15</v>
      </c>
      <c r="J441" s="8">
        <v>0.9</v>
      </c>
      <c r="K441" s="6" t="s">
        <v>15</v>
      </c>
      <c r="L441" s="8">
        <v>0.78</v>
      </c>
      <c r="M441" s="71" t="s">
        <v>105</v>
      </c>
      <c r="N441" s="71" t="s">
        <v>165</v>
      </c>
      <c r="O441" s="6" t="s">
        <v>15</v>
      </c>
      <c r="P441" s="8">
        <v>0.84</v>
      </c>
    </row>
    <row r="442" spans="1:16" ht="13">
      <c r="A442" s="249"/>
      <c r="B442" s="249"/>
      <c r="C442" s="249"/>
      <c r="D442" s="249"/>
      <c r="E442" s="6" t="s">
        <v>15</v>
      </c>
      <c r="F442" s="59">
        <v>2.1527777777777778E-2</v>
      </c>
      <c r="G442" s="249"/>
      <c r="I442" s="6" t="s">
        <v>15</v>
      </c>
      <c r="J442" s="8">
        <v>0.91</v>
      </c>
      <c r="K442" s="6" t="s">
        <v>15</v>
      </c>
      <c r="L442" s="8">
        <v>0.85</v>
      </c>
      <c r="M442" s="6" t="s">
        <v>15</v>
      </c>
      <c r="N442" s="8">
        <v>0.9</v>
      </c>
      <c r="O442" s="6" t="s">
        <v>15</v>
      </c>
      <c r="P442" s="8">
        <v>0.86</v>
      </c>
    </row>
    <row r="443" spans="1:16" ht="13">
      <c r="A443" s="249"/>
      <c r="B443" s="249"/>
      <c r="C443" s="249"/>
      <c r="D443" s="249"/>
      <c r="E443" s="79" t="s">
        <v>13</v>
      </c>
      <c r="F443" s="59">
        <v>2.2222222222222223E-2</v>
      </c>
      <c r="G443" s="249"/>
      <c r="I443" s="79"/>
      <c r="J443" s="79"/>
      <c r="K443" s="79"/>
      <c r="L443" s="79"/>
      <c r="M443" s="79"/>
      <c r="N443" s="79"/>
      <c r="O443" s="79"/>
      <c r="P443" s="79"/>
    </row>
    <row r="444" spans="1:16" ht="13">
      <c r="A444" s="249"/>
      <c r="B444" s="249"/>
      <c r="C444" s="249"/>
      <c r="D444" s="249"/>
      <c r="E444" s="79" t="s">
        <v>13</v>
      </c>
      <c r="F444" s="59">
        <v>2.2916666666666665E-2</v>
      </c>
      <c r="G444" s="249"/>
      <c r="I444" s="79"/>
      <c r="J444" s="79"/>
      <c r="K444" s="79"/>
      <c r="L444" s="79"/>
      <c r="M444" s="79"/>
      <c r="N444" s="79"/>
      <c r="O444" s="79"/>
      <c r="P444" s="79"/>
    </row>
    <row r="445" spans="1:16" ht="13">
      <c r="A445" s="249"/>
      <c r="B445" s="249"/>
      <c r="C445" s="249"/>
      <c r="D445" s="249"/>
      <c r="E445" s="79" t="s">
        <v>13</v>
      </c>
      <c r="F445" s="59">
        <v>2.361111111111111E-2</v>
      </c>
      <c r="G445" s="249"/>
      <c r="I445" s="79"/>
      <c r="J445" s="79"/>
      <c r="K445" s="79"/>
      <c r="L445" s="79"/>
      <c r="M445" s="79"/>
      <c r="N445" s="79"/>
      <c r="O445" s="79"/>
      <c r="P445" s="79"/>
    </row>
    <row r="446" spans="1:16" ht="13">
      <c r="A446" s="249"/>
      <c r="B446" s="249"/>
      <c r="C446" s="249"/>
      <c r="D446" s="249"/>
      <c r="E446" s="79" t="s">
        <v>13</v>
      </c>
      <c r="F446" s="59">
        <v>2.4305555555555556E-2</v>
      </c>
      <c r="G446" s="249"/>
      <c r="I446" s="79"/>
      <c r="J446" s="79"/>
      <c r="K446" s="79"/>
      <c r="L446" s="79"/>
      <c r="M446" s="79"/>
      <c r="N446" s="79"/>
      <c r="O446" s="79"/>
      <c r="P446" s="79"/>
    </row>
    <row r="447" spans="1:16" ht="13">
      <c r="A447" s="249"/>
      <c r="B447" s="249"/>
      <c r="C447" s="249"/>
      <c r="D447" s="249"/>
      <c r="E447" s="6" t="s">
        <v>15</v>
      </c>
      <c r="F447" s="59">
        <v>2.5000000000000001E-2</v>
      </c>
      <c r="G447" s="249"/>
      <c r="I447" s="6" t="s">
        <v>15</v>
      </c>
      <c r="J447" s="8">
        <v>0.9</v>
      </c>
      <c r="K447" s="6" t="s">
        <v>15</v>
      </c>
      <c r="L447" s="8">
        <v>0.86</v>
      </c>
      <c r="M447" s="6" t="s">
        <v>15</v>
      </c>
      <c r="N447" s="8">
        <v>0.91</v>
      </c>
      <c r="O447" s="6" t="s">
        <v>15</v>
      </c>
      <c r="P447" s="8">
        <v>0.85</v>
      </c>
    </row>
    <row r="448" spans="1:16" ht="13">
      <c r="A448" s="249"/>
      <c r="B448" s="249"/>
      <c r="C448" s="249"/>
      <c r="D448" s="249"/>
      <c r="E448" s="6" t="s">
        <v>15</v>
      </c>
      <c r="F448" s="59">
        <v>2.5694444444444443E-2</v>
      </c>
      <c r="G448" s="249"/>
      <c r="H448" s="119" t="s">
        <v>166</v>
      </c>
      <c r="I448" s="6" t="s">
        <v>15</v>
      </c>
      <c r="J448" s="8">
        <v>0.9</v>
      </c>
      <c r="K448" s="6" t="s">
        <v>15</v>
      </c>
      <c r="L448" s="8">
        <v>0.79</v>
      </c>
      <c r="M448" s="6" t="s">
        <v>15</v>
      </c>
      <c r="N448" s="8">
        <v>0.84</v>
      </c>
      <c r="O448" s="6" t="s">
        <v>15</v>
      </c>
      <c r="P448" s="8">
        <v>0.81</v>
      </c>
    </row>
    <row r="449" spans="1:28" ht="13">
      <c r="A449" s="249"/>
      <c r="B449" s="249"/>
      <c r="C449" s="249"/>
      <c r="D449" s="249"/>
      <c r="E449" s="6" t="s">
        <v>15</v>
      </c>
      <c r="F449" s="59">
        <v>2.6388888888888889E-2</v>
      </c>
      <c r="G449" s="249"/>
      <c r="H449" s="119" t="s">
        <v>166</v>
      </c>
      <c r="I449" s="6" t="s">
        <v>15</v>
      </c>
      <c r="J449" s="8">
        <v>0.91</v>
      </c>
      <c r="K449" s="6" t="s">
        <v>15</v>
      </c>
      <c r="L449" s="8">
        <v>0.8</v>
      </c>
      <c r="M449" s="6" t="s">
        <v>15</v>
      </c>
      <c r="N449" s="8">
        <v>0.87</v>
      </c>
      <c r="O449" s="6" t="s">
        <v>15</v>
      </c>
      <c r="P449" s="8">
        <v>0.81</v>
      </c>
    </row>
    <row r="450" spans="1:28" ht="13">
      <c r="A450" s="249"/>
      <c r="B450" s="249"/>
      <c r="C450" s="249"/>
      <c r="D450" s="249"/>
      <c r="E450" s="6" t="s">
        <v>15</v>
      </c>
      <c r="F450" s="59">
        <v>2.7083333333333334E-2</v>
      </c>
      <c r="G450" s="249"/>
      <c r="H450" s="119" t="s">
        <v>166</v>
      </c>
      <c r="I450" s="6" t="s">
        <v>15</v>
      </c>
      <c r="J450" s="8">
        <v>0.84</v>
      </c>
      <c r="K450" s="6" t="s">
        <v>15</v>
      </c>
      <c r="L450" s="8">
        <v>0.79</v>
      </c>
      <c r="M450" s="6" t="s">
        <v>15</v>
      </c>
      <c r="N450" s="8">
        <v>0.88</v>
      </c>
      <c r="O450" s="6" t="s">
        <v>15</v>
      </c>
      <c r="P450" s="8">
        <v>0.82</v>
      </c>
    </row>
    <row r="451" spans="1:28" ht="13">
      <c r="A451" s="249"/>
      <c r="B451" s="249"/>
      <c r="C451" s="249"/>
      <c r="D451" s="249"/>
      <c r="E451" s="6" t="s">
        <v>15</v>
      </c>
      <c r="F451" s="59">
        <v>2.7777777777777776E-2</v>
      </c>
      <c r="G451" s="249"/>
      <c r="H451" s="119" t="s">
        <v>167</v>
      </c>
      <c r="I451" s="74" t="s">
        <v>13</v>
      </c>
      <c r="J451" s="74">
        <v>0</v>
      </c>
      <c r="K451" s="74" t="s">
        <v>13</v>
      </c>
      <c r="L451" s="74">
        <v>0</v>
      </c>
      <c r="M451" s="74" t="s">
        <v>13</v>
      </c>
      <c r="N451" s="74">
        <v>0</v>
      </c>
      <c r="O451" s="74" t="s">
        <v>13</v>
      </c>
      <c r="P451" s="74">
        <v>0</v>
      </c>
    </row>
    <row r="452" spans="1:28" ht="13">
      <c r="A452" s="249"/>
      <c r="B452" s="249"/>
      <c r="C452" s="249"/>
      <c r="D452" s="249"/>
      <c r="E452" s="6" t="s">
        <v>15</v>
      </c>
      <c r="F452" s="59">
        <v>2.8472222222222222E-2</v>
      </c>
      <c r="G452" s="249"/>
      <c r="H452" s="119" t="s">
        <v>167</v>
      </c>
      <c r="I452" s="74" t="s">
        <v>13</v>
      </c>
      <c r="J452" s="74">
        <v>0</v>
      </c>
      <c r="K452" s="74" t="s">
        <v>13</v>
      </c>
      <c r="L452" s="74">
        <v>0</v>
      </c>
      <c r="M452" s="74" t="s">
        <v>13</v>
      </c>
      <c r="N452" s="74">
        <v>0</v>
      </c>
      <c r="O452" s="74" t="s">
        <v>13</v>
      </c>
      <c r="P452" s="74">
        <v>0</v>
      </c>
    </row>
    <row r="453" spans="1:28" ht="13">
      <c r="A453" s="249"/>
      <c r="B453" s="249"/>
      <c r="C453" s="249"/>
      <c r="D453" s="249"/>
      <c r="E453" s="6" t="s">
        <v>15</v>
      </c>
      <c r="F453" s="59">
        <v>2.9166666666666667E-2</v>
      </c>
      <c r="G453" s="249"/>
      <c r="H453" s="119" t="s">
        <v>167</v>
      </c>
      <c r="I453" s="6" t="s">
        <v>15</v>
      </c>
      <c r="J453" s="8">
        <v>0.81</v>
      </c>
      <c r="K453" s="6" t="s">
        <v>15</v>
      </c>
      <c r="L453" s="8">
        <v>0.44</v>
      </c>
      <c r="M453" s="6" t="s">
        <v>15</v>
      </c>
      <c r="N453" s="8">
        <v>0.85</v>
      </c>
      <c r="O453" s="6" t="s">
        <v>15</v>
      </c>
      <c r="P453" s="8">
        <v>0.75</v>
      </c>
    </row>
    <row r="454" spans="1:28" ht="13">
      <c r="A454" s="249"/>
      <c r="B454" s="249"/>
      <c r="C454" s="249"/>
      <c r="D454" s="249"/>
      <c r="E454" s="6" t="s">
        <v>15</v>
      </c>
      <c r="F454" s="59">
        <v>2.9861111111111113E-2</v>
      </c>
      <c r="G454" s="249"/>
      <c r="H454" s="119" t="s">
        <v>168</v>
      </c>
      <c r="I454" s="6" t="s">
        <v>15</v>
      </c>
      <c r="J454" s="8">
        <v>0.84</v>
      </c>
      <c r="K454" s="74" t="s">
        <v>13</v>
      </c>
      <c r="L454" s="74">
        <v>0</v>
      </c>
      <c r="M454" s="6" t="s">
        <v>15</v>
      </c>
      <c r="N454" s="8">
        <v>0.85</v>
      </c>
      <c r="O454" s="6" t="s">
        <v>15</v>
      </c>
      <c r="P454" s="8">
        <v>0.7</v>
      </c>
    </row>
    <row r="455" spans="1:28" ht="13">
      <c r="A455" s="249"/>
      <c r="B455" s="249"/>
      <c r="C455" s="249"/>
      <c r="D455" s="249"/>
      <c r="E455" s="6" t="s">
        <v>15</v>
      </c>
      <c r="F455" s="59">
        <v>3.0555555555555555E-2</v>
      </c>
      <c r="G455" s="249"/>
      <c r="I455" s="6" t="s">
        <v>15</v>
      </c>
      <c r="J455" s="8">
        <v>0.9</v>
      </c>
      <c r="K455" s="6" t="s">
        <v>15</v>
      </c>
      <c r="L455" s="8">
        <v>0.83</v>
      </c>
      <c r="M455" s="6" t="s">
        <v>15</v>
      </c>
      <c r="N455" s="8">
        <v>0.9</v>
      </c>
      <c r="O455" s="6" t="s">
        <v>15</v>
      </c>
      <c r="P455" s="8">
        <v>0.83</v>
      </c>
    </row>
    <row r="456" spans="1:28" ht="13">
      <c r="A456" s="249"/>
      <c r="B456" s="249"/>
      <c r="C456" s="249"/>
      <c r="D456" s="249"/>
      <c r="E456" s="6" t="s">
        <v>15</v>
      </c>
      <c r="F456" s="59">
        <v>3.125E-2</v>
      </c>
      <c r="G456" s="249"/>
      <c r="I456" s="6" t="s">
        <v>15</v>
      </c>
      <c r="J456" s="8">
        <v>0.92</v>
      </c>
      <c r="K456" s="6" t="s">
        <v>15</v>
      </c>
      <c r="L456" s="8">
        <v>0.8</v>
      </c>
      <c r="M456" s="6" t="s">
        <v>15</v>
      </c>
      <c r="N456" s="8">
        <v>0.87</v>
      </c>
      <c r="O456" s="6" t="s">
        <v>15</v>
      </c>
      <c r="P456" s="8">
        <v>0.83</v>
      </c>
    </row>
    <row r="457" spans="1:28" ht="13">
      <c r="A457" s="249"/>
      <c r="B457" s="249"/>
      <c r="C457" s="249"/>
      <c r="D457" s="249"/>
      <c r="E457" s="6" t="s">
        <v>15</v>
      </c>
      <c r="F457" s="59">
        <v>3.1944444444444442E-2</v>
      </c>
      <c r="G457" s="249"/>
      <c r="I457" s="6" t="s">
        <v>15</v>
      </c>
      <c r="J457" s="8">
        <v>0.92</v>
      </c>
      <c r="K457" s="6" t="s">
        <v>15</v>
      </c>
      <c r="L457" s="8">
        <v>0.83</v>
      </c>
      <c r="M457" s="6" t="s">
        <v>15</v>
      </c>
      <c r="N457" s="8">
        <v>0.91</v>
      </c>
      <c r="O457" s="6" t="s">
        <v>15</v>
      </c>
      <c r="P457" s="8">
        <v>0.85</v>
      </c>
    </row>
    <row r="458" spans="1:28" ht="13">
      <c r="A458" s="249"/>
      <c r="B458" s="249"/>
      <c r="C458" s="249"/>
      <c r="D458" s="249"/>
      <c r="E458" s="117"/>
      <c r="F458" s="133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</row>
    <row r="459" spans="1:28" ht="13">
      <c r="A459" s="249"/>
      <c r="B459" s="249"/>
      <c r="C459" s="249"/>
      <c r="D459" s="249"/>
      <c r="E459" s="242" t="s">
        <v>16</v>
      </c>
      <c r="F459" s="243"/>
      <c r="G459" s="243"/>
      <c r="H459" s="244"/>
      <c r="J459" s="3">
        <f>AVERAGEA(J412:J422,J425:J428,J430:J442,J447:J450,J453:J457)</f>
        <v>0.91378378378378389</v>
      </c>
      <c r="L459" s="3">
        <f>AVERAGEA(L412:L422,L425:L428,L430:L442,L447:L450,L453,L455:L457)</f>
        <v>0.7927777777777778</v>
      </c>
      <c r="N459" s="3">
        <f>AVERAGEA(N412:N428,N430:N440,N442,N447:N450,N453:N457)</f>
        <v>0.89921052631578935</v>
      </c>
      <c r="P459" s="3">
        <f>AVERAGEA(P412:P423,P425:P428,P430:P442,P447:P450,P453:P457)</f>
        <v>0.83789473684210525</v>
      </c>
    </row>
    <row r="460" spans="1:28" ht="13">
      <c r="A460" s="249"/>
      <c r="B460" s="249"/>
      <c r="C460" s="249"/>
      <c r="D460" s="249"/>
      <c r="E460" s="242" t="s">
        <v>1</v>
      </c>
      <c r="F460" s="243"/>
      <c r="G460" s="243"/>
      <c r="H460" s="244"/>
      <c r="J460" s="3">
        <v>4</v>
      </c>
      <c r="L460" s="3">
        <v>5</v>
      </c>
      <c r="N460" s="3">
        <v>3</v>
      </c>
      <c r="P460" s="3">
        <v>4</v>
      </c>
    </row>
    <row r="461" spans="1:28" ht="13">
      <c r="A461" s="249"/>
      <c r="B461" s="249"/>
      <c r="C461" s="249"/>
      <c r="D461" s="249"/>
      <c r="E461" s="242" t="s">
        <v>2</v>
      </c>
      <c r="F461" s="243"/>
      <c r="G461" s="243"/>
      <c r="H461" s="244"/>
      <c r="I461" s="3"/>
      <c r="J461" s="3">
        <v>37</v>
      </c>
      <c r="L461" s="3">
        <v>36</v>
      </c>
      <c r="N461" s="3">
        <v>38</v>
      </c>
      <c r="P461" s="3">
        <v>37</v>
      </c>
    </row>
    <row r="462" spans="1:28" ht="13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</row>
    <row r="463" spans="1:28" ht="13">
      <c r="A463" s="305">
        <v>13</v>
      </c>
      <c r="B463" s="298" t="s">
        <v>0</v>
      </c>
      <c r="C463" s="298" t="s">
        <v>0</v>
      </c>
      <c r="D463" s="305" t="s">
        <v>55</v>
      </c>
      <c r="E463" s="3" t="s">
        <v>15</v>
      </c>
      <c r="F463" s="59">
        <v>0</v>
      </c>
      <c r="G463" s="322" t="s">
        <v>50</v>
      </c>
      <c r="I463" s="71" t="s">
        <v>111</v>
      </c>
      <c r="J463" s="71" t="s">
        <v>113</v>
      </c>
      <c r="K463" s="6" t="s">
        <v>15</v>
      </c>
      <c r="L463" s="8">
        <v>0.82</v>
      </c>
      <c r="M463" s="6" t="s">
        <v>15</v>
      </c>
      <c r="N463" s="8">
        <v>0.9</v>
      </c>
      <c r="O463" s="6" t="s">
        <v>15</v>
      </c>
      <c r="P463" s="8">
        <v>0.85</v>
      </c>
    </row>
    <row r="464" spans="1:28" ht="13">
      <c r="A464" s="249"/>
      <c r="B464" s="249"/>
      <c r="C464" s="249"/>
      <c r="D464" s="249"/>
      <c r="E464" s="3" t="s">
        <v>15</v>
      </c>
      <c r="F464" s="59">
        <v>6.9444444444444447E-4</v>
      </c>
      <c r="G464" s="249"/>
      <c r="I464" s="6" t="s">
        <v>15</v>
      </c>
      <c r="J464" s="8">
        <v>0.92</v>
      </c>
      <c r="K464" s="6" t="s">
        <v>15</v>
      </c>
      <c r="L464" s="8">
        <v>0.83</v>
      </c>
      <c r="M464" s="6" t="s">
        <v>15</v>
      </c>
      <c r="N464" s="8">
        <v>0.91</v>
      </c>
      <c r="O464" s="6" t="s">
        <v>15</v>
      </c>
      <c r="P464" s="8">
        <v>0.85</v>
      </c>
    </row>
    <row r="465" spans="1:16" ht="13">
      <c r="A465" s="249"/>
      <c r="B465" s="249"/>
      <c r="C465" s="249"/>
      <c r="D465" s="249"/>
      <c r="E465" s="3" t="s">
        <v>15</v>
      </c>
      <c r="F465" s="59">
        <v>1.3888888888888889E-3</v>
      </c>
      <c r="G465" s="249"/>
      <c r="I465" s="6" t="s">
        <v>15</v>
      </c>
      <c r="J465" s="8">
        <v>0.91</v>
      </c>
      <c r="K465" s="6" t="s">
        <v>15</v>
      </c>
      <c r="L465" s="8">
        <v>0.84</v>
      </c>
      <c r="M465" s="6" t="s">
        <v>15</v>
      </c>
      <c r="N465" s="8">
        <v>0.87</v>
      </c>
      <c r="O465" s="6" t="s">
        <v>15</v>
      </c>
      <c r="P465" s="8">
        <v>0.85</v>
      </c>
    </row>
    <row r="466" spans="1:16" ht="13">
      <c r="A466" s="249"/>
      <c r="B466" s="249"/>
      <c r="C466" s="249"/>
      <c r="D466" s="249"/>
      <c r="E466" s="108" t="s">
        <v>13</v>
      </c>
      <c r="F466" s="59">
        <v>2.0833333333333333E-3</v>
      </c>
      <c r="G466" s="249"/>
      <c r="I466" s="79"/>
      <c r="J466" s="79"/>
      <c r="K466" s="108"/>
      <c r="L466" s="108"/>
      <c r="M466" s="108"/>
      <c r="N466" s="108"/>
      <c r="O466" s="108"/>
      <c r="P466" s="108"/>
    </row>
    <row r="467" spans="1:16" ht="13">
      <c r="A467" s="249"/>
      <c r="B467" s="249"/>
      <c r="C467" s="249"/>
      <c r="D467" s="249"/>
      <c r="E467" s="108" t="s">
        <v>13</v>
      </c>
      <c r="F467" s="59">
        <v>2.7777777777777779E-3</v>
      </c>
      <c r="G467" s="249"/>
      <c r="I467" s="79"/>
      <c r="J467" s="79"/>
      <c r="K467" s="108"/>
      <c r="L467" s="108"/>
      <c r="M467" s="108"/>
      <c r="N467" s="108"/>
      <c r="O467" s="108"/>
      <c r="P467" s="108"/>
    </row>
    <row r="468" spans="1:16" ht="13">
      <c r="A468" s="249"/>
      <c r="B468" s="249"/>
      <c r="C468" s="249"/>
      <c r="D468" s="249"/>
      <c r="E468" s="108" t="s">
        <v>13</v>
      </c>
      <c r="F468" s="59">
        <v>3.472222222222222E-3</v>
      </c>
      <c r="G468" s="249"/>
      <c r="I468" s="79"/>
      <c r="J468" s="79"/>
      <c r="K468" s="108"/>
      <c r="L468" s="108"/>
      <c r="M468" s="108"/>
      <c r="N468" s="108"/>
      <c r="O468" s="108"/>
      <c r="P468" s="108"/>
    </row>
    <row r="469" spans="1:16" ht="13">
      <c r="A469" s="249"/>
      <c r="B469" s="249"/>
      <c r="C469" s="249"/>
      <c r="D469" s="249"/>
      <c r="E469" s="108" t="s">
        <v>13</v>
      </c>
      <c r="F469" s="59">
        <v>4.1666666666666666E-3</v>
      </c>
      <c r="G469" s="249"/>
      <c r="I469" s="79"/>
      <c r="J469" s="79"/>
      <c r="K469" s="108"/>
      <c r="L469" s="108"/>
      <c r="M469" s="108"/>
      <c r="N469" s="108"/>
      <c r="O469" s="108"/>
      <c r="P469" s="108"/>
    </row>
    <row r="470" spans="1:16" ht="13">
      <c r="A470" s="249"/>
      <c r="B470" s="249"/>
      <c r="C470" s="249"/>
      <c r="D470" s="249"/>
      <c r="E470" s="108" t="s">
        <v>13</v>
      </c>
      <c r="F470" s="59">
        <v>4.8611111111111112E-3</v>
      </c>
      <c r="G470" s="249"/>
      <c r="I470" s="79"/>
      <c r="J470" s="79"/>
      <c r="K470" s="108"/>
      <c r="L470" s="108"/>
      <c r="M470" s="108"/>
      <c r="N470" s="108"/>
      <c r="O470" s="108"/>
      <c r="P470" s="108"/>
    </row>
    <row r="471" spans="1:16" ht="13">
      <c r="A471" s="249"/>
      <c r="B471" s="249"/>
      <c r="C471" s="249"/>
      <c r="D471" s="249"/>
      <c r="E471" s="108" t="s">
        <v>13</v>
      </c>
      <c r="F471" s="59">
        <v>5.5555555555555558E-3</v>
      </c>
      <c r="G471" s="249"/>
      <c r="I471" s="79"/>
      <c r="J471" s="79"/>
      <c r="K471" s="108"/>
      <c r="L471" s="108"/>
      <c r="M471" s="108"/>
      <c r="N471" s="108"/>
      <c r="O471" s="108"/>
      <c r="P471" s="108"/>
    </row>
    <row r="472" spans="1:16" ht="13">
      <c r="A472" s="249"/>
      <c r="B472" s="249"/>
      <c r="C472" s="249"/>
      <c r="D472" s="249"/>
      <c r="E472" s="108" t="s">
        <v>13</v>
      </c>
      <c r="F472" s="59">
        <v>6.2500000000000003E-3</v>
      </c>
      <c r="G472" s="249"/>
      <c r="I472" s="79"/>
      <c r="J472" s="79"/>
      <c r="K472" s="108"/>
      <c r="L472" s="108"/>
      <c r="M472" s="108"/>
      <c r="N472" s="108"/>
      <c r="O472" s="108"/>
      <c r="P472" s="108"/>
    </row>
    <row r="473" spans="1:16" ht="13">
      <c r="A473" s="249"/>
      <c r="B473" s="249"/>
      <c r="C473" s="249"/>
      <c r="D473" s="249"/>
      <c r="E473" s="108" t="s">
        <v>13</v>
      </c>
      <c r="F473" s="59">
        <v>6.9444444444444441E-3</v>
      </c>
      <c r="G473" s="249"/>
      <c r="I473" s="79"/>
      <c r="J473" s="79"/>
      <c r="K473" s="108"/>
      <c r="L473" s="108"/>
      <c r="M473" s="108"/>
      <c r="N473" s="108"/>
      <c r="O473" s="108"/>
      <c r="P473" s="108"/>
    </row>
    <row r="474" spans="1:16" ht="13">
      <c r="A474" s="249"/>
      <c r="B474" s="249"/>
      <c r="C474" s="249"/>
      <c r="D474" s="249"/>
      <c r="E474" s="108" t="s">
        <v>13</v>
      </c>
      <c r="F474" s="59">
        <v>7.6388888888888886E-3</v>
      </c>
      <c r="G474" s="249"/>
      <c r="I474" s="79"/>
      <c r="J474" s="79"/>
      <c r="K474" s="108"/>
      <c r="L474" s="108"/>
      <c r="M474" s="108"/>
      <c r="N474" s="108"/>
      <c r="O474" s="108"/>
      <c r="P474" s="108"/>
    </row>
    <row r="475" spans="1:16" ht="13">
      <c r="A475" s="249"/>
      <c r="B475" s="249"/>
      <c r="C475" s="249"/>
      <c r="D475" s="249"/>
      <c r="E475" s="108" t="s">
        <v>13</v>
      </c>
      <c r="F475" s="59">
        <v>8.3333333333333332E-3</v>
      </c>
      <c r="G475" s="249"/>
      <c r="I475" s="79"/>
      <c r="J475" s="79"/>
      <c r="K475" s="108"/>
      <c r="L475" s="108"/>
      <c r="M475" s="108"/>
      <c r="N475" s="108"/>
      <c r="O475" s="108"/>
      <c r="P475" s="108"/>
    </row>
    <row r="476" spans="1:16" ht="13">
      <c r="A476" s="249"/>
      <c r="B476" s="249"/>
      <c r="C476" s="249"/>
      <c r="D476" s="249"/>
      <c r="E476" s="108" t="s">
        <v>13</v>
      </c>
      <c r="F476" s="59">
        <v>9.0277777777777769E-3</v>
      </c>
      <c r="G476" s="249"/>
      <c r="I476" s="79"/>
      <c r="J476" s="79"/>
      <c r="K476" s="108"/>
      <c r="L476" s="108"/>
      <c r="M476" s="108"/>
      <c r="N476" s="108"/>
      <c r="O476" s="108"/>
      <c r="P476" s="108"/>
    </row>
    <row r="477" spans="1:16" ht="13">
      <c r="A477" s="249"/>
      <c r="B477" s="249"/>
      <c r="C477" s="249"/>
      <c r="D477" s="249"/>
      <c r="E477" s="108" t="s">
        <v>13</v>
      </c>
      <c r="F477" s="59">
        <v>9.7222222222222224E-3</v>
      </c>
      <c r="G477" s="249"/>
      <c r="I477" s="79"/>
      <c r="J477" s="79"/>
      <c r="K477" s="108"/>
      <c r="L477" s="108"/>
      <c r="M477" s="108"/>
      <c r="N477" s="108"/>
      <c r="O477" s="108"/>
      <c r="P477" s="108"/>
    </row>
    <row r="478" spans="1:16" ht="13">
      <c r="A478" s="249"/>
      <c r="B478" s="249"/>
      <c r="C478" s="249"/>
      <c r="D478" s="249"/>
      <c r="E478" s="3" t="s">
        <v>15</v>
      </c>
      <c r="F478" s="59">
        <v>1.0416666666666666E-2</v>
      </c>
      <c r="G478" s="249"/>
      <c r="H478" s="3" t="s">
        <v>114</v>
      </c>
      <c r="I478" s="6" t="s">
        <v>15</v>
      </c>
      <c r="J478" s="8">
        <v>0.82</v>
      </c>
      <c r="K478" s="6" t="s">
        <v>15</v>
      </c>
      <c r="L478" s="8">
        <v>0.77</v>
      </c>
      <c r="M478" s="6" t="s">
        <v>15</v>
      </c>
      <c r="N478" s="8">
        <v>0.56000000000000005</v>
      </c>
      <c r="O478" s="6" t="s">
        <v>15</v>
      </c>
      <c r="P478" s="8">
        <v>0.75</v>
      </c>
    </row>
    <row r="479" spans="1:16" ht="13">
      <c r="A479" s="249"/>
      <c r="B479" s="249"/>
      <c r="C479" s="249"/>
      <c r="D479" s="249"/>
      <c r="E479" s="3" t="s">
        <v>15</v>
      </c>
      <c r="F479" s="59">
        <v>1.1111111111111112E-2</v>
      </c>
      <c r="G479" s="249"/>
      <c r="H479" s="320" t="s">
        <v>115</v>
      </c>
      <c r="I479" s="6" t="s">
        <v>15</v>
      </c>
      <c r="J479" s="8">
        <v>0.77</v>
      </c>
      <c r="K479" s="6" t="s">
        <v>15</v>
      </c>
      <c r="L479" s="8">
        <v>0.64</v>
      </c>
      <c r="M479" s="71" t="s">
        <v>116</v>
      </c>
      <c r="N479" s="71" t="s">
        <v>117</v>
      </c>
      <c r="O479" s="6" t="s">
        <v>15</v>
      </c>
      <c r="P479" s="8">
        <v>0.74</v>
      </c>
    </row>
    <row r="480" spans="1:16" ht="13">
      <c r="A480" s="249"/>
      <c r="B480" s="249"/>
      <c r="C480" s="249"/>
      <c r="D480" s="249"/>
      <c r="E480" s="3" t="s">
        <v>15</v>
      </c>
      <c r="F480" s="59">
        <v>1.1805555555555555E-2</v>
      </c>
      <c r="G480" s="249"/>
      <c r="H480" s="249"/>
      <c r="I480" s="6" t="s">
        <v>15</v>
      </c>
      <c r="J480" s="8">
        <v>0.52</v>
      </c>
      <c r="K480" s="6" t="s">
        <v>15</v>
      </c>
      <c r="L480" s="8">
        <v>0.59</v>
      </c>
      <c r="M480" s="6" t="s">
        <v>15</v>
      </c>
      <c r="N480" s="8">
        <v>0.76</v>
      </c>
      <c r="O480" s="6" t="s">
        <v>15</v>
      </c>
      <c r="P480" s="8">
        <v>0.64</v>
      </c>
    </row>
    <row r="481" spans="1:16" ht="13">
      <c r="A481" s="249"/>
      <c r="B481" s="249"/>
      <c r="C481" s="249"/>
      <c r="D481" s="249"/>
      <c r="E481" s="3" t="s">
        <v>15</v>
      </c>
      <c r="F481" s="59">
        <v>1.2500000000000001E-2</v>
      </c>
      <c r="G481" s="249"/>
      <c r="H481" s="249"/>
      <c r="I481" s="6" t="s">
        <v>15</v>
      </c>
      <c r="J481" s="8">
        <v>0.63</v>
      </c>
      <c r="K481" s="6" t="s">
        <v>15</v>
      </c>
      <c r="L481" s="8">
        <v>0.8</v>
      </c>
      <c r="M481" s="6" t="s">
        <v>15</v>
      </c>
      <c r="N481" s="8">
        <v>0.48</v>
      </c>
      <c r="O481" s="6" t="s">
        <v>15</v>
      </c>
      <c r="P481" s="8">
        <v>0.34</v>
      </c>
    </row>
    <row r="482" spans="1:16" ht="13">
      <c r="A482" s="249"/>
      <c r="B482" s="249"/>
      <c r="C482" s="249"/>
      <c r="D482" s="249"/>
      <c r="E482" s="3" t="s">
        <v>15</v>
      </c>
      <c r="F482" s="59">
        <v>1.3194444444444444E-2</v>
      </c>
      <c r="G482" s="249"/>
      <c r="H482" s="249"/>
      <c r="I482" s="6" t="s">
        <v>15</v>
      </c>
      <c r="J482" s="8">
        <v>0.78</v>
      </c>
      <c r="K482" s="6" t="s">
        <v>15</v>
      </c>
      <c r="L482" s="8">
        <v>0.76</v>
      </c>
      <c r="M482" s="6" t="s">
        <v>15</v>
      </c>
      <c r="N482" s="8">
        <v>0.72</v>
      </c>
      <c r="O482" s="6" t="s">
        <v>15</v>
      </c>
      <c r="P482" s="8">
        <v>0.6</v>
      </c>
    </row>
    <row r="483" spans="1:16" ht="13">
      <c r="A483" s="249"/>
      <c r="B483" s="249"/>
      <c r="C483" s="249"/>
      <c r="D483" s="249"/>
      <c r="E483" s="3" t="s">
        <v>15</v>
      </c>
      <c r="F483" s="59">
        <v>1.3888888888888888E-2</v>
      </c>
      <c r="G483" s="249"/>
      <c r="H483" s="321" t="s">
        <v>118</v>
      </c>
      <c r="I483" s="6" t="s">
        <v>15</v>
      </c>
      <c r="J483" s="8">
        <v>0.77</v>
      </c>
      <c r="K483" s="6" t="s">
        <v>15</v>
      </c>
      <c r="L483" s="8">
        <v>0.71</v>
      </c>
      <c r="M483" s="71" t="s">
        <v>119</v>
      </c>
      <c r="N483" s="71" t="s">
        <v>120</v>
      </c>
      <c r="O483" s="6" t="s">
        <v>15</v>
      </c>
      <c r="P483" s="8">
        <v>0.74</v>
      </c>
    </row>
    <row r="484" spans="1:16" ht="13">
      <c r="A484" s="249"/>
      <c r="B484" s="249"/>
      <c r="C484" s="249"/>
      <c r="D484" s="249"/>
      <c r="E484" s="3" t="s">
        <v>15</v>
      </c>
      <c r="F484" s="59">
        <v>1.4583333333333334E-2</v>
      </c>
      <c r="G484" s="249"/>
      <c r="H484" s="249"/>
      <c r="I484" s="6" t="s">
        <v>15</v>
      </c>
      <c r="J484" s="8">
        <v>0.73</v>
      </c>
      <c r="K484" s="6" t="s">
        <v>15</v>
      </c>
      <c r="L484" s="8">
        <v>0.5</v>
      </c>
      <c r="M484" s="6" t="s">
        <v>15</v>
      </c>
      <c r="N484" s="8">
        <v>0.63</v>
      </c>
      <c r="O484" s="6" t="s">
        <v>15</v>
      </c>
      <c r="P484" s="8">
        <v>0.75</v>
      </c>
    </row>
    <row r="485" spans="1:16" ht="13">
      <c r="A485" s="249"/>
      <c r="B485" s="249"/>
      <c r="C485" s="249"/>
      <c r="D485" s="249"/>
      <c r="E485" s="3" t="s">
        <v>15</v>
      </c>
      <c r="F485" s="59">
        <v>1.5277777777777777E-2</v>
      </c>
      <c r="G485" s="249"/>
      <c r="H485" s="249"/>
      <c r="I485" s="6" t="s">
        <v>15</v>
      </c>
      <c r="J485" s="8">
        <v>0.77</v>
      </c>
      <c r="K485" s="6" t="s">
        <v>15</v>
      </c>
      <c r="L485" s="8">
        <v>0.71</v>
      </c>
      <c r="M485" s="6" t="s">
        <v>15</v>
      </c>
      <c r="N485" s="8">
        <v>0.62</v>
      </c>
      <c r="O485" s="6" t="s">
        <v>15</v>
      </c>
      <c r="P485" s="8">
        <v>0.75</v>
      </c>
    </row>
    <row r="486" spans="1:16" ht="13">
      <c r="A486" s="249"/>
      <c r="B486" s="249"/>
      <c r="C486" s="249"/>
      <c r="D486" s="249"/>
      <c r="E486" s="3" t="s">
        <v>15</v>
      </c>
      <c r="F486" s="59">
        <v>1.5972222222222221E-2</v>
      </c>
      <c r="G486" s="249"/>
      <c r="H486" s="249"/>
      <c r="I486" s="6" t="s">
        <v>15</v>
      </c>
      <c r="J486" s="8">
        <v>0.85</v>
      </c>
      <c r="K486" s="6" t="s">
        <v>15</v>
      </c>
      <c r="L486" s="8">
        <v>0.74</v>
      </c>
      <c r="M486" s="6" t="s">
        <v>15</v>
      </c>
      <c r="N486" s="8">
        <v>0.73</v>
      </c>
      <c r="O486" s="6" t="s">
        <v>15</v>
      </c>
      <c r="P486" s="8">
        <v>0.77</v>
      </c>
    </row>
    <row r="487" spans="1:16" ht="13">
      <c r="A487" s="249"/>
      <c r="B487" s="249"/>
      <c r="C487" s="249"/>
      <c r="D487" s="249"/>
      <c r="E487" s="3" t="s">
        <v>15</v>
      </c>
      <c r="F487" s="59">
        <v>1.6666666666666666E-2</v>
      </c>
      <c r="G487" s="249"/>
      <c r="H487" s="249"/>
      <c r="I487" s="6" t="s">
        <v>15</v>
      </c>
      <c r="J487" s="8">
        <v>0.79</v>
      </c>
      <c r="K487" s="6" t="s">
        <v>15</v>
      </c>
      <c r="L487" s="8">
        <v>0.52</v>
      </c>
      <c r="M487" s="6" t="s">
        <v>15</v>
      </c>
      <c r="N487" s="8">
        <v>0.83</v>
      </c>
      <c r="O487" s="6" t="s">
        <v>15</v>
      </c>
      <c r="P487" s="8">
        <v>0.77</v>
      </c>
    </row>
    <row r="488" spans="1:16" ht="13">
      <c r="A488" s="249"/>
      <c r="B488" s="249"/>
      <c r="C488" s="249"/>
      <c r="D488" s="249"/>
      <c r="E488" s="3" t="s">
        <v>15</v>
      </c>
      <c r="F488" s="59">
        <v>1.7361111111111112E-2</v>
      </c>
      <c r="G488" s="249"/>
      <c r="H488" s="249"/>
      <c r="I488" s="6" t="s">
        <v>15</v>
      </c>
      <c r="J488" s="8">
        <v>0.88</v>
      </c>
      <c r="K488" s="6" t="s">
        <v>15</v>
      </c>
      <c r="L488" s="8">
        <v>0.56999999999999995</v>
      </c>
      <c r="M488" s="6" t="s">
        <v>15</v>
      </c>
      <c r="N488" s="8">
        <v>0.84</v>
      </c>
      <c r="O488" s="6" t="s">
        <v>15</v>
      </c>
      <c r="P488" s="8">
        <v>0.78</v>
      </c>
    </row>
    <row r="489" spans="1:16" ht="13">
      <c r="A489" s="249"/>
      <c r="B489" s="249"/>
      <c r="C489" s="249"/>
      <c r="D489" s="249"/>
      <c r="E489" s="3" t="s">
        <v>15</v>
      </c>
      <c r="F489" s="59">
        <v>1.8055555555555554E-2</v>
      </c>
      <c r="G489" s="249"/>
      <c r="I489" s="6" t="s">
        <v>15</v>
      </c>
      <c r="J489" s="8">
        <v>0.88</v>
      </c>
      <c r="K489" s="6" t="s">
        <v>15</v>
      </c>
      <c r="L489" s="8">
        <v>0.77</v>
      </c>
      <c r="M489" s="6" t="s">
        <v>15</v>
      </c>
      <c r="N489" s="8">
        <v>0.88</v>
      </c>
      <c r="O489" s="6" t="s">
        <v>15</v>
      </c>
      <c r="P489" s="8">
        <v>0.8</v>
      </c>
    </row>
    <row r="490" spans="1:16" ht="13">
      <c r="A490" s="249"/>
      <c r="B490" s="249"/>
      <c r="C490" s="249"/>
      <c r="D490" s="249"/>
      <c r="E490" s="3" t="s">
        <v>15</v>
      </c>
      <c r="F490" s="59">
        <v>1.8749999999999999E-2</v>
      </c>
      <c r="G490" s="249"/>
      <c r="I490" s="6" t="s">
        <v>15</v>
      </c>
      <c r="J490" s="8">
        <v>0.83</v>
      </c>
      <c r="K490" s="6" t="s">
        <v>15</v>
      </c>
      <c r="L490" s="8">
        <v>0.61</v>
      </c>
      <c r="M490" s="6" t="s">
        <v>15</v>
      </c>
      <c r="N490" s="8">
        <v>0.86</v>
      </c>
      <c r="O490" s="6" t="s">
        <v>15</v>
      </c>
      <c r="P490" s="8">
        <v>0.78</v>
      </c>
    </row>
    <row r="491" spans="1:16" ht="13">
      <c r="A491" s="249"/>
      <c r="B491" s="249"/>
      <c r="C491" s="249"/>
      <c r="D491" s="249"/>
      <c r="E491" s="3" t="s">
        <v>15</v>
      </c>
      <c r="F491" s="59">
        <v>1.9444444444444445E-2</v>
      </c>
      <c r="G491" s="249"/>
      <c r="I491" s="6" t="s">
        <v>15</v>
      </c>
      <c r="J491" s="8">
        <v>0.92</v>
      </c>
      <c r="K491" s="6" t="s">
        <v>15</v>
      </c>
      <c r="L491" s="8">
        <v>0.83</v>
      </c>
      <c r="M491" s="6" t="s">
        <v>15</v>
      </c>
      <c r="N491" s="8">
        <v>0.93</v>
      </c>
      <c r="O491" s="6" t="s">
        <v>15</v>
      </c>
      <c r="P491" s="8">
        <v>0.86</v>
      </c>
    </row>
    <row r="492" spans="1:16" ht="13">
      <c r="A492" s="249"/>
      <c r="B492" s="249"/>
      <c r="C492" s="249"/>
      <c r="D492" s="249"/>
      <c r="E492" s="3" t="s">
        <v>15</v>
      </c>
      <c r="F492" s="59">
        <v>2.013888888888889E-2</v>
      </c>
      <c r="G492" s="249"/>
      <c r="I492" s="6" t="s">
        <v>15</v>
      </c>
      <c r="J492" s="8">
        <v>0.94</v>
      </c>
      <c r="K492" s="6" t="s">
        <v>15</v>
      </c>
      <c r="L492" s="8">
        <v>0.86</v>
      </c>
      <c r="M492" s="6" t="s">
        <v>15</v>
      </c>
      <c r="N492" s="8">
        <v>0.92</v>
      </c>
      <c r="O492" s="6" t="s">
        <v>15</v>
      </c>
      <c r="P492" s="8">
        <v>0.9</v>
      </c>
    </row>
    <row r="493" spans="1:16" ht="13">
      <c r="A493" s="249"/>
      <c r="B493" s="249"/>
      <c r="C493" s="249"/>
      <c r="D493" s="249"/>
      <c r="E493" s="3" t="s">
        <v>15</v>
      </c>
      <c r="F493" s="59">
        <v>2.0833333333333332E-2</v>
      </c>
      <c r="G493" s="249"/>
      <c r="I493" s="6" t="s">
        <v>15</v>
      </c>
      <c r="J493" s="8">
        <v>0.93</v>
      </c>
      <c r="K493" s="6" t="s">
        <v>15</v>
      </c>
      <c r="L493" s="8">
        <v>0.86</v>
      </c>
      <c r="M493" s="6" t="s">
        <v>15</v>
      </c>
      <c r="N493" s="8">
        <v>0.91</v>
      </c>
      <c r="O493" s="6" t="s">
        <v>15</v>
      </c>
      <c r="P493" s="8">
        <v>0.91</v>
      </c>
    </row>
    <row r="494" spans="1:16" ht="13">
      <c r="A494" s="249"/>
      <c r="B494" s="249"/>
      <c r="C494" s="249"/>
      <c r="D494" s="249"/>
      <c r="E494" s="108" t="s">
        <v>13</v>
      </c>
      <c r="F494" s="59">
        <v>2.1527777777777778E-2</v>
      </c>
      <c r="G494" s="249"/>
      <c r="I494" s="79"/>
      <c r="J494" s="79"/>
      <c r="K494" s="108"/>
      <c r="L494" s="108"/>
      <c r="M494" s="108"/>
      <c r="N494" s="108"/>
      <c r="O494" s="108"/>
      <c r="P494" s="108"/>
    </row>
    <row r="495" spans="1:16" ht="13">
      <c r="A495" s="249"/>
      <c r="B495" s="249"/>
      <c r="C495" s="249"/>
      <c r="D495" s="249"/>
      <c r="E495" s="108" t="s">
        <v>13</v>
      </c>
      <c r="F495" s="59">
        <v>2.2222222222222223E-2</v>
      </c>
      <c r="G495" s="249"/>
      <c r="I495" s="79"/>
      <c r="J495" s="79"/>
      <c r="K495" s="108"/>
      <c r="L495" s="108"/>
      <c r="M495" s="108"/>
      <c r="N495" s="108"/>
      <c r="O495" s="108"/>
      <c r="P495" s="108"/>
    </row>
    <row r="496" spans="1:16" ht="13">
      <c r="A496" s="249"/>
      <c r="B496" s="249"/>
      <c r="C496" s="249"/>
      <c r="D496" s="249"/>
      <c r="E496" s="108" t="s">
        <v>13</v>
      </c>
      <c r="F496" s="59">
        <v>2.2916666666666665E-2</v>
      </c>
      <c r="G496" s="249"/>
      <c r="H496" s="320" t="s">
        <v>121</v>
      </c>
      <c r="I496" s="79"/>
      <c r="J496" s="79"/>
      <c r="K496" s="108"/>
      <c r="L496" s="108"/>
      <c r="M496" s="108"/>
      <c r="N496" s="108"/>
      <c r="O496" s="108"/>
      <c r="P496" s="108"/>
    </row>
    <row r="497" spans="1:16" ht="13">
      <c r="A497" s="249"/>
      <c r="B497" s="249"/>
      <c r="C497" s="249"/>
      <c r="D497" s="249"/>
      <c r="E497" s="3" t="s">
        <v>15</v>
      </c>
      <c r="F497" s="59">
        <v>2.361111111111111E-2</v>
      </c>
      <c r="G497" s="249"/>
      <c r="H497" s="249"/>
      <c r="I497" s="6" t="s">
        <v>15</v>
      </c>
      <c r="J497" s="8">
        <v>0.92</v>
      </c>
      <c r="K497" s="6" t="s">
        <v>15</v>
      </c>
      <c r="L497" s="8">
        <v>0.84</v>
      </c>
      <c r="M497" s="6" t="s">
        <v>15</v>
      </c>
      <c r="N497" s="8">
        <v>0.93</v>
      </c>
      <c r="O497" s="6" t="s">
        <v>15</v>
      </c>
      <c r="P497" s="8">
        <v>0.85</v>
      </c>
    </row>
    <row r="498" spans="1:16" ht="13">
      <c r="A498" s="249"/>
      <c r="B498" s="249"/>
      <c r="C498" s="249"/>
      <c r="D498" s="249"/>
      <c r="E498" s="3" t="s">
        <v>15</v>
      </c>
      <c r="F498" s="59">
        <v>2.4305555555555556E-2</v>
      </c>
      <c r="G498" s="249"/>
      <c r="H498" s="249"/>
      <c r="I498" s="6" t="s">
        <v>15</v>
      </c>
      <c r="J498" s="8">
        <v>0.9</v>
      </c>
      <c r="K498" s="6" t="s">
        <v>15</v>
      </c>
      <c r="L498" s="8">
        <v>0.85</v>
      </c>
      <c r="M498" s="6" t="s">
        <v>15</v>
      </c>
      <c r="N498" s="8">
        <v>0.92</v>
      </c>
      <c r="O498" s="6" t="s">
        <v>15</v>
      </c>
      <c r="P498" s="8">
        <v>0.86</v>
      </c>
    </row>
    <row r="499" spans="1:16" ht="13">
      <c r="A499" s="249"/>
      <c r="B499" s="249"/>
      <c r="C499" s="249"/>
      <c r="D499" s="249"/>
      <c r="E499" s="125" t="s">
        <v>13</v>
      </c>
      <c r="F499" s="59">
        <v>2.5000000000000001E-2</v>
      </c>
      <c r="G499" s="249"/>
      <c r="H499" s="320" t="s">
        <v>122</v>
      </c>
      <c r="I499" s="79"/>
      <c r="J499" s="79"/>
      <c r="K499" s="108"/>
      <c r="L499" s="108"/>
      <c r="M499" s="108"/>
      <c r="N499" s="108"/>
      <c r="O499" s="108"/>
      <c r="P499" s="108"/>
    </row>
    <row r="500" spans="1:16" ht="13">
      <c r="A500" s="249"/>
      <c r="B500" s="249"/>
      <c r="C500" s="249"/>
      <c r="D500" s="249"/>
      <c r="E500" s="6" t="s">
        <v>15</v>
      </c>
      <c r="F500" s="59">
        <v>2.5694444444444443E-2</v>
      </c>
      <c r="G500" s="249"/>
      <c r="H500" s="249"/>
      <c r="I500" s="74" t="s">
        <v>13</v>
      </c>
      <c r="J500" s="74">
        <v>0</v>
      </c>
      <c r="K500" s="74" t="s">
        <v>13</v>
      </c>
      <c r="L500" s="74">
        <v>0</v>
      </c>
      <c r="M500" s="71" t="s">
        <v>119</v>
      </c>
      <c r="N500" s="71" t="s">
        <v>123</v>
      </c>
      <c r="O500" s="74" t="s">
        <v>13</v>
      </c>
      <c r="P500" s="74">
        <v>0</v>
      </c>
    </row>
    <row r="501" spans="1:16" ht="13">
      <c r="A501" s="249"/>
      <c r="B501" s="249"/>
      <c r="C501" s="249"/>
      <c r="D501" s="249"/>
      <c r="E501" s="6" t="s">
        <v>15</v>
      </c>
      <c r="F501" s="59">
        <v>2.6388888888888889E-2</v>
      </c>
      <c r="G501" s="249"/>
      <c r="H501" s="249"/>
      <c r="I501" s="74" t="s">
        <v>13</v>
      </c>
      <c r="J501" s="74">
        <v>0</v>
      </c>
      <c r="K501" s="74" t="s">
        <v>13</v>
      </c>
      <c r="L501" s="74">
        <v>0</v>
      </c>
      <c r="M501" s="6" t="s">
        <v>107</v>
      </c>
      <c r="N501" s="8">
        <v>0.8</v>
      </c>
      <c r="O501" s="74" t="s">
        <v>13</v>
      </c>
      <c r="P501" s="74">
        <v>0</v>
      </c>
    </row>
    <row r="502" spans="1:16" ht="13">
      <c r="A502" s="249"/>
      <c r="B502" s="249"/>
      <c r="C502" s="249"/>
      <c r="D502" s="249"/>
      <c r="E502" s="73" t="s">
        <v>15</v>
      </c>
      <c r="F502" s="59">
        <v>2.7083333333333334E-2</v>
      </c>
      <c r="G502" s="249"/>
      <c r="H502" s="249"/>
      <c r="I502" s="74" t="s">
        <v>13</v>
      </c>
      <c r="J502" s="74">
        <v>0</v>
      </c>
      <c r="K502" s="74" t="s">
        <v>13</v>
      </c>
      <c r="L502" s="74">
        <v>0</v>
      </c>
      <c r="M502" s="6" t="s">
        <v>107</v>
      </c>
      <c r="N502" s="8">
        <v>0.75</v>
      </c>
      <c r="O502" s="74" t="s">
        <v>13</v>
      </c>
      <c r="P502" s="74">
        <v>0</v>
      </c>
    </row>
    <row r="503" spans="1:16" ht="13">
      <c r="A503" s="249"/>
      <c r="B503" s="249"/>
      <c r="C503" s="249"/>
      <c r="D503" s="249"/>
      <c r="E503" s="6" t="s">
        <v>15</v>
      </c>
      <c r="F503" s="59">
        <v>2.7777777777777776E-2</v>
      </c>
      <c r="G503" s="249"/>
      <c r="H503" s="249"/>
      <c r="I503" s="74" t="s">
        <v>13</v>
      </c>
      <c r="J503" s="74">
        <v>0</v>
      </c>
      <c r="K503" s="74" t="s">
        <v>13</v>
      </c>
      <c r="L503" s="74">
        <v>0</v>
      </c>
      <c r="M503" s="6" t="s">
        <v>107</v>
      </c>
      <c r="N503" s="8">
        <v>0.56000000000000005</v>
      </c>
      <c r="O503" s="74" t="s">
        <v>13</v>
      </c>
      <c r="P503" s="74">
        <v>0</v>
      </c>
    </row>
    <row r="504" spans="1:16" ht="13">
      <c r="A504" s="249"/>
      <c r="B504" s="249"/>
      <c r="C504" s="249"/>
      <c r="D504" s="249"/>
      <c r="E504" s="6" t="s">
        <v>15</v>
      </c>
      <c r="F504" s="59">
        <v>2.8472222222222222E-2</v>
      </c>
      <c r="G504" s="249"/>
      <c r="H504" s="249"/>
      <c r="I504" s="74" t="s">
        <v>13</v>
      </c>
      <c r="J504" s="74">
        <v>0</v>
      </c>
      <c r="K504" s="74" t="s">
        <v>13</v>
      </c>
      <c r="L504" s="74">
        <v>0</v>
      </c>
      <c r="M504" s="6" t="s">
        <v>15</v>
      </c>
      <c r="N504" s="8">
        <v>0.86</v>
      </c>
      <c r="O504" s="74" t="s">
        <v>13</v>
      </c>
      <c r="P504" s="74">
        <v>0</v>
      </c>
    </row>
    <row r="505" spans="1:16" ht="13">
      <c r="A505" s="249"/>
      <c r="B505" s="249"/>
      <c r="C505" s="249"/>
      <c r="D505" s="249"/>
      <c r="E505" s="73" t="s">
        <v>15</v>
      </c>
      <c r="F505" s="59">
        <v>2.9166666666666667E-2</v>
      </c>
      <c r="G505" s="249"/>
      <c r="H505" s="249"/>
      <c r="I505" s="74" t="s">
        <v>13</v>
      </c>
      <c r="J505" s="74">
        <v>0</v>
      </c>
      <c r="K505" s="74" t="s">
        <v>13</v>
      </c>
      <c r="L505" s="74">
        <v>0</v>
      </c>
      <c r="M505" s="71" t="s">
        <v>105</v>
      </c>
      <c r="N505" s="71" t="s">
        <v>124</v>
      </c>
      <c r="O505" s="74" t="s">
        <v>19</v>
      </c>
      <c r="P505" s="75">
        <v>0.35</v>
      </c>
    </row>
    <row r="506" spans="1:16" ht="13">
      <c r="A506" s="249"/>
      <c r="B506" s="249"/>
      <c r="C506" s="249"/>
      <c r="D506" s="249"/>
      <c r="E506" s="6" t="s">
        <v>15</v>
      </c>
      <c r="F506" s="59">
        <v>2.9861111111111113E-2</v>
      </c>
      <c r="G506" s="249"/>
      <c r="H506" s="249"/>
      <c r="I506" s="6" t="s">
        <v>15</v>
      </c>
      <c r="J506" s="8">
        <v>0.94</v>
      </c>
      <c r="K506" s="6" t="s">
        <v>15</v>
      </c>
      <c r="L506" s="8">
        <v>0.83</v>
      </c>
      <c r="M506" s="6" t="s">
        <v>15</v>
      </c>
      <c r="N506" s="8">
        <v>0.93</v>
      </c>
      <c r="O506" s="6" t="s">
        <v>15</v>
      </c>
      <c r="P506" s="8">
        <v>0.86</v>
      </c>
    </row>
    <row r="507" spans="1:16" ht="13">
      <c r="A507" s="249"/>
      <c r="B507" s="249"/>
      <c r="C507" s="249"/>
      <c r="D507" s="249"/>
      <c r="E507" s="6" t="s">
        <v>15</v>
      </c>
      <c r="F507" s="59">
        <v>3.0555555555555555E-2</v>
      </c>
      <c r="G507" s="249"/>
      <c r="H507" s="249"/>
      <c r="I507" s="6" t="s">
        <v>15</v>
      </c>
      <c r="J507" s="8">
        <v>0.9</v>
      </c>
      <c r="K507" s="6" t="s">
        <v>15</v>
      </c>
      <c r="L507" s="8">
        <v>0.74</v>
      </c>
      <c r="M507" s="6" t="s">
        <v>15</v>
      </c>
      <c r="N507" s="8">
        <v>0.93</v>
      </c>
      <c r="O507" s="6" t="s">
        <v>15</v>
      </c>
      <c r="P507" s="8">
        <v>0.78</v>
      </c>
    </row>
    <row r="508" spans="1:16" ht="13">
      <c r="A508" s="249"/>
      <c r="B508" s="249"/>
      <c r="C508" s="249"/>
      <c r="D508" s="249"/>
      <c r="E508" s="73" t="s">
        <v>15</v>
      </c>
      <c r="F508" s="59">
        <v>3.125E-2</v>
      </c>
      <c r="G508" s="249"/>
      <c r="H508" s="249"/>
      <c r="I508" s="6" t="s">
        <v>15</v>
      </c>
      <c r="J508" s="8">
        <v>0.92</v>
      </c>
      <c r="K508" s="6" t="s">
        <v>15</v>
      </c>
      <c r="L508" s="8">
        <v>0.83</v>
      </c>
      <c r="M508" s="6" t="s">
        <v>15</v>
      </c>
      <c r="N508" s="8">
        <v>0.93</v>
      </c>
      <c r="O508" s="6" t="s">
        <v>15</v>
      </c>
      <c r="P508" s="8">
        <v>0.85</v>
      </c>
    </row>
    <row r="509" spans="1:16" ht="13">
      <c r="A509" s="249"/>
      <c r="B509" s="249"/>
      <c r="C509" s="249"/>
      <c r="D509" s="249"/>
      <c r="E509" s="108" t="s">
        <v>13</v>
      </c>
      <c r="F509" s="59">
        <v>3.1944444444444442E-2</v>
      </c>
      <c r="G509" s="249"/>
      <c r="I509" s="79"/>
      <c r="J509" s="79"/>
      <c r="K509" s="108"/>
      <c r="L509" s="108"/>
      <c r="M509" s="108"/>
      <c r="N509" s="108"/>
      <c r="O509" s="108"/>
      <c r="P509" s="108"/>
    </row>
    <row r="510" spans="1:16" ht="13">
      <c r="A510" s="249"/>
      <c r="B510" s="249"/>
      <c r="C510" s="249"/>
      <c r="D510" s="249"/>
      <c r="E510" s="6" t="s">
        <v>15</v>
      </c>
      <c r="F510" s="59">
        <v>3.2638888888888891E-2</v>
      </c>
      <c r="G510" s="249"/>
      <c r="H510" s="3" t="s">
        <v>122</v>
      </c>
      <c r="I510" s="6" t="s">
        <v>15</v>
      </c>
      <c r="J510" s="8">
        <v>0.95</v>
      </c>
      <c r="K510" s="6" t="s">
        <v>15</v>
      </c>
      <c r="L510" s="8">
        <v>0.84</v>
      </c>
      <c r="M510" s="6" t="s">
        <v>15</v>
      </c>
      <c r="N510" s="8">
        <v>0.92</v>
      </c>
      <c r="O510" s="6" t="s">
        <v>15</v>
      </c>
      <c r="P510" s="8">
        <v>0.87</v>
      </c>
    </row>
    <row r="511" spans="1:16" ht="13">
      <c r="A511" s="249"/>
      <c r="B511" s="249"/>
      <c r="C511" s="249"/>
      <c r="D511" s="249"/>
      <c r="E511" s="108" t="s">
        <v>13</v>
      </c>
      <c r="F511" s="59">
        <v>3.3333333333333333E-2</v>
      </c>
      <c r="G511" s="249"/>
      <c r="I511" s="79"/>
      <c r="J511" s="79"/>
      <c r="K511" s="108"/>
      <c r="L511" s="108"/>
      <c r="M511" s="108"/>
      <c r="N511" s="108"/>
      <c r="O511" s="108"/>
      <c r="P511" s="108"/>
    </row>
    <row r="512" spans="1:16" ht="13">
      <c r="A512" s="249"/>
      <c r="B512" s="249"/>
      <c r="C512" s="249"/>
      <c r="D512" s="249"/>
      <c r="E512" s="108" t="s">
        <v>13</v>
      </c>
      <c r="F512" s="59">
        <v>3.4027777777777775E-2</v>
      </c>
      <c r="G512" s="249"/>
      <c r="I512" s="79"/>
      <c r="J512" s="79"/>
      <c r="K512" s="108"/>
      <c r="L512" s="108"/>
      <c r="M512" s="108"/>
      <c r="N512" s="108"/>
      <c r="O512" s="108"/>
      <c r="P512" s="108"/>
    </row>
    <row r="513" spans="1:16" ht="13">
      <c r="A513" s="249"/>
      <c r="B513" s="249"/>
      <c r="C513" s="249"/>
      <c r="D513" s="249"/>
      <c r="E513" s="6" t="s">
        <v>15</v>
      </c>
      <c r="F513" s="59">
        <v>3.4722222222222224E-2</v>
      </c>
      <c r="G513" s="249"/>
      <c r="H513" s="3" t="s">
        <v>125</v>
      </c>
      <c r="I513" s="6" t="s">
        <v>15</v>
      </c>
      <c r="J513" s="8">
        <v>0.92</v>
      </c>
      <c r="K513" s="6" t="s">
        <v>15</v>
      </c>
      <c r="L513" s="8">
        <v>0.76</v>
      </c>
      <c r="M513" s="6" t="s">
        <v>15</v>
      </c>
      <c r="N513" s="8">
        <v>0.92</v>
      </c>
      <c r="O513" s="6" t="s">
        <v>15</v>
      </c>
      <c r="P513" s="8">
        <v>0.86</v>
      </c>
    </row>
    <row r="514" spans="1:16" ht="13">
      <c r="A514" s="249"/>
      <c r="B514" s="249"/>
      <c r="C514" s="249"/>
      <c r="D514" s="249"/>
      <c r="E514" s="73" t="s">
        <v>15</v>
      </c>
      <c r="F514" s="59">
        <v>3.5416666666666666E-2</v>
      </c>
      <c r="G514" s="249"/>
      <c r="H514" s="320" t="s">
        <v>126</v>
      </c>
      <c r="I514" s="6" t="s">
        <v>15</v>
      </c>
      <c r="J514" s="8">
        <v>0.94</v>
      </c>
      <c r="K514" s="6" t="s">
        <v>15</v>
      </c>
      <c r="L514" s="8">
        <v>0.84</v>
      </c>
      <c r="M514" s="6" t="s">
        <v>15</v>
      </c>
      <c r="N514" s="8">
        <v>0.93</v>
      </c>
      <c r="O514" s="6" t="s">
        <v>15</v>
      </c>
      <c r="P514" s="8">
        <v>0.88</v>
      </c>
    </row>
    <row r="515" spans="1:16" ht="13">
      <c r="A515" s="249"/>
      <c r="B515" s="249"/>
      <c r="C515" s="249"/>
      <c r="D515" s="249"/>
      <c r="E515" s="6" t="s">
        <v>15</v>
      </c>
      <c r="F515" s="59">
        <v>3.6111111111111108E-2</v>
      </c>
      <c r="G515" s="249"/>
      <c r="H515" s="249"/>
      <c r="I515" s="6" t="s">
        <v>15</v>
      </c>
      <c r="J515" s="8">
        <v>0.92</v>
      </c>
      <c r="K515" s="6" t="s">
        <v>15</v>
      </c>
      <c r="L515" s="8">
        <v>0.84</v>
      </c>
      <c r="M515" s="6" t="s">
        <v>15</v>
      </c>
      <c r="N515" s="8">
        <v>0.93</v>
      </c>
      <c r="O515" s="6" t="s">
        <v>15</v>
      </c>
      <c r="P515" s="8">
        <v>0.87</v>
      </c>
    </row>
    <row r="516" spans="1:16" ht="13">
      <c r="A516" s="249"/>
      <c r="B516" s="249"/>
      <c r="C516" s="249"/>
      <c r="D516" s="249"/>
      <c r="E516" s="73" t="s">
        <v>15</v>
      </c>
      <c r="F516" s="59">
        <v>3.6805555555555557E-2</v>
      </c>
      <c r="G516" s="249"/>
      <c r="H516" s="321" t="s">
        <v>127</v>
      </c>
      <c r="I516" s="74" t="s">
        <v>13</v>
      </c>
      <c r="J516" s="74">
        <v>0</v>
      </c>
      <c r="K516" s="6" t="s">
        <v>15</v>
      </c>
      <c r="L516" s="8">
        <v>0.56000000000000005</v>
      </c>
      <c r="M516" s="6" t="s">
        <v>15</v>
      </c>
      <c r="N516" s="8">
        <v>0.91</v>
      </c>
      <c r="O516" s="74" t="s">
        <v>13</v>
      </c>
      <c r="P516" s="74">
        <v>0</v>
      </c>
    </row>
    <row r="517" spans="1:16" ht="13">
      <c r="A517" s="249"/>
      <c r="B517" s="249"/>
      <c r="C517" s="249"/>
      <c r="D517" s="249"/>
      <c r="E517" s="6" t="s">
        <v>15</v>
      </c>
      <c r="F517" s="59">
        <v>3.7499999999999999E-2</v>
      </c>
      <c r="G517" s="249"/>
      <c r="H517" s="249"/>
      <c r="I517" s="74" t="s">
        <v>13</v>
      </c>
      <c r="J517" s="74">
        <v>0</v>
      </c>
      <c r="K517" s="74" t="s">
        <v>13</v>
      </c>
      <c r="L517" s="74">
        <v>0</v>
      </c>
      <c r="M517" s="6" t="s">
        <v>15</v>
      </c>
      <c r="N517" s="8">
        <v>0.48</v>
      </c>
      <c r="O517" s="74" t="s">
        <v>13</v>
      </c>
      <c r="P517" s="74">
        <v>0</v>
      </c>
    </row>
    <row r="518" spans="1:16" ht="13">
      <c r="A518" s="249"/>
      <c r="B518" s="249"/>
      <c r="C518" s="249"/>
      <c r="D518" s="249"/>
      <c r="E518" s="73" t="s">
        <v>15</v>
      </c>
      <c r="F518" s="59">
        <v>3.8194444444444448E-2</v>
      </c>
      <c r="G518" s="249"/>
      <c r="H518" s="249"/>
      <c r="I518" s="74" t="s">
        <v>13</v>
      </c>
      <c r="J518" s="74">
        <v>0</v>
      </c>
      <c r="K518" s="74" t="s">
        <v>13</v>
      </c>
      <c r="L518" s="74">
        <v>0</v>
      </c>
      <c r="M518" s="6" t="s">
        <v>15</v>
      </c>
      <c r="N518" s="8">
        <v>0.82</v>
      </c>
      <c r="O518" s="74" t="s">
        <v>13</v>
      </c>
      <c r="P518" s="74">
        <v>0</v>
      </c>
    </row>
    <row r="519" spans="1:16" ht="13">
      <c r="A519" s="249"/>
      <c r="B519" s="249"/>
      <c r="C519" s="249"/>
      <c r="D519" s="249"/>
      <c r="E519" s="6" t="s">
        <v>15</v>
      </c>
      <c r="F519" s="59">
        <v>3.888888888888889E-2</v>
      </c>
      <c r="G519" s="249"/>
      <c r="H519" s="249"/>
      <c r="I519" s="6" t="s">
        <v>15</v>
      </c>
      <c r="J519" s="8">
        <v>0.82</v>
      </c>
      <c r="K519" s="6" t="s">
        <v>15</v>
      </c>
      <c r="L519" s="8">
        <v>0.79</v>
      </c>
      <c r="M519" s="6" t="s">
        <v>15</v>
      </c>
      <c r="N519" s="8">
        <v>0.9</v>
      </c>
      <c r="O519" s="6" t="s">
        <v>15</v>
      </c>
      <c r="P519" s="8">
        <v>0.86</v>
      </c>
    </row>
    <row r="520" spans="1:16" ht="13">
      <c r="A520" s="249"/>
      <c r="B520" s="249"/>
      <c r="C520" s="249"/>
      <c r="D520" s="249"/>
      <c r="E520" s="73" t="s">
        <v>15</v>
      </c>
      <c r="F520" s="59">
        <v>3.9583333333333331E-2</v>
      </c>
      <c r="G520" s="249"/>
      <c r="H520" s="249"/>
      <c r="I520" s="6" t="s">
        <v>15</v>
      </c>
      <c r="J520" s="8">
        <v>0.94</v>
      </c>
      <c r="K520" s="6" t="s">
        <v>15</v>
      </c>
      <c r="L520" s="8">
        <v>0.88</v>
      </c>
      <c r="M520" s="6" t="s">
        <v>15</v>
      </c>
      <c r="N520" s="8">
        <v>0.94</v>
      </c>
      <c r="O520" s="6" t="s">
        <v>15</v>
      </c>
      <c r="P520" s="8">
        <v>0.89</v>
      </c>
    </row>
    <row r="521" spans="1:16" ht="13">
      <c r="A521" s="249"/>
      <c r="B521" s="249"/>
      <c r="C521" s="249"/>
      <c r="D521" s="249"/>
      <c r="E521" s="6" t="s">
        <v>15</v>
      </c>
      <c r="F521" s="59">
        <v>4.027777777777778E-2</v>
      </c>
      <c r="G521" s="249"/>
      <c r="H521" s="249"/>
      <c r="I521" s="74" t="s">
        <v>19</v>
      </c>
      <c r="J521" s="75">
        <v>0.55000000000000004</v>
      </c>
      <c r="K521" s="74" t="s">
        <v>19</v>
      </c>
      <c r="L521" s="75">
        <v>0.78</v>
      </c>
      <c r="M521" s="6" t="s">
        <v>15</v>
      </c>
      <c r="N521" s="8">
        <v>0.88</v>
      </c>
      <c r="O521" s="6" t="s">
        <v>15</v>
      </c>
      <c r="P521" s="8">
        <v>0.47</v>
      </c>
    </row>
    <row r="522" spans="1:16" ht="13">
      <c r="A522" s="249"/>
      <c r="B522" s="249"/>
      <c r="C522" s="249"/>
      <c r="D522" s="249"/>
      <c r="E522" s="108" t="s">
        <v>13</v>
      </c>
      <c r="F522" s="59">
        <v>4.0972222222222222E-2</v>
      </c>
      <c r="G522" s="249"/>
      <c r="I522" s="79"/>
      <c r="J522" s="79"/>
      <c r="K522" s="108"/>
      <c r="L522" s="108"/>
      <c r="M522" s="108"/>
      <c r="N522" s="108"/>
      <c r="O522" s="108"/>
      <c r="P522" s="108"/>
    </row>
    <row r="523" spans="1:16" ht="13">
      <c r="A523" s="249"/>
      <c r="B523" s="249"/>
      <c r="C523" s="249"/>
      <c r="D523" s="249"/>
      <c r="E523" s="108" t="s">
        <v>13</v>
      </c>
      <c r="F523" s="59">
        <v>4.1666666666666664E-2</v>
      </c>
      <c r="G523" s="249"/>
      <c r="I523" s="79"/>
      <c r="J523" s="79"/>
      <c r="K523" s="108"/>
      <c r="L523" s="108"/>
      <c r="M523" s="108"/>
      <c r="N523" s="108"/>
      <c r="O523" s="108"/>
      <c r="P523" s="108"/>
    </row>
    <row r="524" spans="1:16" ht="13">
      <c r="A524" s="249"/>
      <c r="B524" s="249"/>
      <c r="C524" s="249"/>
      <c r="D524" s="249"/>
      <c r="E524" s="6" t="s">
        <v>15</v>
      </c>
      <c r="F524" s="59">
        <v>4.2361111111111113E-2</v>
      </c>
      <c r="G524" s="249"/>
      <c r="H524" s="3" t="s">
        <v>128</v>
      </c>
      <c r="I524" s="6" t="s">
        <v>15</v>
      </c>
      <c r="J524" s="8">
        <v>0.95</v>
      </c>
      <c r="K524" s="6" t="s">
        <v>15</v>
      </c>
      <c r="L524" s="8">
        <v>0.87</v>
      </c>
      <c r="M524" s="6" t="s">
        <v>15</v>
      </c>
      <c r="N524" s="8">
        <v>0.95</v>
      </c>
      <c r="O524" s="6" t="s">
        <v>15</v>
      </c>
      <c r="P524" s="8">
        <v>0.92</v>
      </c>
    </row>
    <row r="525" spans="1:16" ht="13">
      <c r="A525" s="249"/>
      <c r="B525" s="249"/>
      <c r="C525" s="249"/>
      <c r="D525" s="249"/>
      <c r="E525" s="6" t="s">
        <v>15</v>
      </c>
      <c r="F525" s="59">
        <v>4.3055555555555555E-2</v>
      </c>
      <c r="G525" s="249"/>
      <c r="H525" s="321" t="s">
        <v>129</v>
      </c>
      <c r="I525" s="6" t="s">
        <v>15</v>
      </c>
      <c r="J525" s="8">
        <v>0.94</v>
      </c>
      <c r="K525" s="6" t="s">
        <v>15</v>
      </c>
      <c r="L525" s="8">
        <v>0.88</v>
      </c>
      <c r="M525" s="6" t="s">
        <v>15</v>
      </c>
      <c r="N525" s="8">
        <v>0.95</v>
      </c>
      <c r="O525" s="6" t="s">
        <v>15</v>
      </c>
      <c r="P525" s="8">
        <v>0.9</v>
      </c>
    </row>
    <row r="526" spans="1:16" ht="13">
      <c r="A526" s="249"/>
      <c r="B526" s="249"/>
      <c r="C526" s="249"/>
      <c r="D526" s="249"/>
      <c r="E526" s="6" t="s">
        <v>15</v>
      </c>
      <c r="F526" s="59">
        <v>4.3749999999999997E-2</v>
      </c>
      <c r="G526" s="249"/>
      <c r="H526" s="249"/>
      <c r="I526" s="6" t="s">
        <v>15</v>
      </c>
      <c r="J526" s="8">
        <v>0.95</v>
      </c>
      <c r="K526" s="6" t="s">
        <v>15</v>
      </c>
      <c r="L526" s="8">
        <v>0.88</v>
      </c>
      <c r="M526" s="6" t="s">
        <v>15</v>
      </c>
      <c r="N526" s="8">
        <v>0.94</v>
      </c>
      <c r="O526" s="6" t="s">
        <v>15</v>
      </c>
      <c r="P526" s="8">
        <v>0.9</v>
      </c>
    </row>
    <row r="527" spans="1:16" ht="13">
      <c r="A527" s="249"/>
      <c r="B527" s="249"/>
      <c r="C527" s="249"/>
      <c r="D527" s="249"/>
      <c r="E527" s="6" t="s">
        <v>15</v>
      </c>
      <c r="F527" s="59">
        <v>4.4444444444444446E-2</v>
      </c>
      <c r="G527" s="249"/>
      <c r="H527" s="249"/>
      <c r="I527" s="6" t="s">
        <v>15</v>
      </c>
      <c r="J527" s="8">
        <v>0.95</v>
      </c>
      <c r="K527" s="6" t="s">
        <v>15</v>
      </c>
      <c r="L527" s="8">
        <v>0.88</v>
      </c>
      <c r="M527" s="6" t="s">
        <v>15</v>
      </c>
      <c r="N527" s="8">
        <v>0.94</v>
      </c>
      <c r="O527" s="6" t="s">
        <v>15</v>
      </c>
      <c r="P527" s="8">
        <v>0.92</v>
      </c>
    </row>
    <row r="528" spans="1:16" ht="13">
      <c r="A528" s="249"/>
      <c r="B528" s="249"/>
      <c r="C528" s="249"/>
      <c r="D528" s="249"/>
      <c r="E528" s="6" t="s">
        <v>15</v>
      </c>
      <c r="F528" s="59">
        <v>4.5138888888888888E-2</v>
      </c>
      <c r="G528" s="249"/>
      <c r="H528" s="119" t="s">
        <v>128</v>
      </c>
      <c r="I528" s="6" t="s">
        <v>15</v>
      </c>
      <c r="J528" s="8">
        <v>0.89</v>
      </c>
      <c r="K528" s="6" t="s">
        <v>15</v>
      </c>
      <c r="L528" s="8">
        <v>0.75</v>
      </c>
      <c r="M528" s="6" t="s">
        <v>15</v>
      </c>
      <c r="N528" s="8">
        <v>0.93</v>
      </c>
      <c r="O528" s="6" t="s">
        <v>15</v>
      </c>
      <c r="P528" s="8">
        <v>0.76</v>
      </c>
    </row>
    <row r="529" spans="1:28" ht="13">
      <c r="A529" s="249"/>
      <c r="B529" s="249"/>
      <c r="C529" s="249"/>
      <c r="D529" s="249"/>
      <c r="E529" s="6" t="s">
        <v>15</v>
      </c>
      <c r="F529" s="59">
        <v>4.583333333333333E-2</v>
      </c>
      <c r="G529" s="249"/>
      <c r="H529" s="321" t="s">
        <v>129</v>
      </c>
      <c r="I529" s="6" t="s">
        <v>15</v>
      </c>
      <c r="J529" s="8">
        <v>0.94</v>
      </c>
      <c r="K529" s="6" t="s">
        <v>15</v>
      </c>
      <c r="L529" s="8">
        <v>0.87</v>
      </c>
      <c r="M529" s="6" t="s">
        <v>15</v>
      </c>
      <c r="N529" s="8">
        <v>0.95</v>
      </c>
      <c r="O529" s="6" t="s">
        <v>15</v>
      </c>
      <c r="P529" s="8">
        <v>0.92</v>
      </c>
    </row>
    <row r="530" spans="1:28" ht="13">
      <c r="A530" s="249"/>
      <c r="B530" s="249"/>
      <c r="C530" s="249"/>
      <c r="D530" s="249"/>
      <c r="E530" s="6" t="s">
        <v>15</v>
      </c>
      <c r="F530" s="59">
        <v>4.6527777777777779E-2</v>
      </c>
      <c r="G530" s="249"/>
      <c r="H530" s="249"/>
      <c r="I530" s="6" t="s">
        <v>15</v>
      </c>
      <c r="J530" s="8">
        <v>0.94</v>
      </c>
      <c r="K530" s="6" t="s">
        <v>15</v>
      </c>
      <c r="L530" s="8">
        <v>0.9</v>
      </c>
      <c r="M530" s="6" t="s">
        <v>15</v>
      </c>
      <c r="N530" s="8">
        <v>0.94</v>
      </c>
      <c r="O530" s="6" t="s">
        <v>15</v>
      </c>
      <c r="P530" s="8">
        <v>0.93</v>
      </c>
    </row>
    <row r="531" spans="1:28" ht="13">
      <c r="A531" s="249"/>
      <c r="B531" s="249"/>
      <c r="C531" s="249"/>
      <c r="D531" s="249"/>
      <c r="E531" s="6" t="s">
        <v>15</v>
      </c>
      <c r="F531" s="59">
        <v>4.7222222222222221E-2</v>
      </c>
      <c r="G531" s="249"/>
      <c r="H531" s="321" t="s">
        <v>128</v>
      </c>
      <c r="I531" s="6" t="s">
        <v>15</v>
      </c>
      <c r="J531" s="8">
        <v>0.94</v>
      </c>
      <c r="K531" s="6" t="s">
        <v>15</v>
      </c>
      <c r="L531" s="8">
        <v>0.28000000000000003</v>
      </c>
      <c r="M531" s="6" t="s">
        <v>15</v>
      </c>
      <c r="N531" s="8">
        <v>0.95</v>
      </c>
      <c r="O531" s="6" t="s">
        <v>15</v>
      </c>
      <c r="P531" s="8">
        <v>0.89</v>
      </c>
    </row>
    <row r="532" spans="1:28" ht="13">
      <c r="A532" s="249"/>
      <c r="B532" s="249"/>
      <c r="C532" s="249"/>
      <c r="D532" s="249"/>
      <c r="E532" s="6" t="s">
        <v>15</v>
      </c>
      <c r="F532" s="59">
        <v>4.791666666666667E-2</v>
      </c>
      <c r="G532" s="249"/>
      <c r="H532" s="249"/>
      <c r="I532" s="6" t="s">
        <v>15</v>
      </c>
      <c r="J532" s="8">
        <v>0.91</v>
      </c>
      <c r="K532" s="6" t="s">
        <v>15</v>
      </c>
      <c r="L532" s="8">
        <v>0.84</v>
      </c>
      <c r="M532" s="6" t="s">
        <v>15</v>
      </c>
      <c r="N532" s="8">
        <v>0.91</v>
      </c>
      <c r="O532" s="6" t="s">
        <v>15</v>
      </c>
      <c r="P532" s="8">
        <v>0.86</v>
      </c>
    </row>
    <row r="533" spans="1:28" ht="13">
      <c r="A533" s="249"/>
      <c r="B533" s="249"/>
      <c r="C533" s="249"/>
      <c r="D533" s="249"/>
      <c r="E533" s="6" t="s">
        <v>15</v>
      </c>
      <c r="F533" s="59">
        <v>4.8611111111111112E-2</v>
      </c>
      <c r="G533" s="249"/>
      <c r="H533" s="3" t="s">
        <v>129</v>
      </c>
      <c r="I533" s="6" t="s">
        <v>15</v>
      </c>
      <c r="J533" s="8">
        <v>0.95</v>
      </c>
      <c r="K533" s="6" t="s">
        <v>15</v>
      </c>
      <c r="L533" s="8">
        <v>0.9</v>
      </c>
      <c r="M533" s="6" t="s">
        <v>15</v>
      </c>
      <c r="N533" s="8">
        <v>0.96</v>
      </c>
      <c r="O533" s="6" t="s">
        <v>15</v>
      </c>
      <c r="P533" s="8">
        <v>0.94</v>
      </c>
    </row>
    <row r="534" spans="1:28" ht="13">
      <c r="A534" s="249"/>
      <c r="B534" s="249"/>
      <c r="C534" s="249"/>
      <c r="D534" s="249"/>
      <c r="E534" s="6" t="s">
        <v>15</v>
      </c>
      <c r="F534" s="59">
        <v>4.9305555555555554E-2</v>
      </c>
      <c r="G534" s="249"/>
      <c r="I534" s="6" t="s">
        <v>15</v>
      </c>
      <c r="J534" s="8">
        <v>0.95</v>
      </c>
      <c r="K534" s="6" t="s">
        <v>15</v>
      </c>
      <c r="L534" s="8">
        <v>0.92</v>
      </c>
      <c r="M534" s="6" t="s">
        <v>15</v>
      </c>
      <c r="N534" s="8">
        <v>0.96</v>
      </c>
      <c r="O534" s="6" t="s">
        <v>15</v>
      </c>
      <c r="P534" s="8">
        <v>0.94</v>
      </c>
    </row>
    <row r="535" spans="1:28" ht="13">
      <c r="A535" s="249"/>
      <c r="B535" s="249"/>
      <c r="C535" s="249"/>
      <c r="D535" s="249"/>
      <c r="E535" s="6" t="s">
        <v>15</v>
      </c>
      <c r="F535" s="59">
        <v>0.05</v>
      </c>
      <c r="G535" s="249"/>
      <c r="I535" s="6" t="s">
        <v>15</v>
      </c>
      <c r="J535" s="8">
        <v>0.96</v>
      </c>
      <c r="K535" s="6" t="s">
        <v>15</v>
      </c>
      <c r="L535" s="8">
        <v>0.91</v>
      </c>
      <c r="M535" s="6" t="s">
        <v>15</v>
      </c>
      <c r="N535" s="8">
        <v>0.96</v>
      </c>
      <c r="O535" s="6" t="s">
        <v>15</v>
      </c>
      <c r="P535" s="8">
        <v>0.93</v>
      </c>
    </row>
    <row r="536" spans="1:28" ht="13">
      <c r="A536" s="249"/>
      <c r="B536" s="249"/>
      <c r="C536" s="249"/>
      <c r="D536" s="249"/>
      <c r="E536" s="108" t="s">
        <v>13</v>
      </c>
      <c r="F536" s="59">
        <v>5.0694444444444445E-2</v>
      </c>
      <c r="G536" s="249"/>
      <c r="I536" s="79"/>
      <c r="J536" s="79"/>
      <c r="K536" s="108"/>
      <c r="L536" s="108"/>
      <c r="M536" s="108"/>
      <c r="N536" s="108"/>
      <c r="O536" s="108"/>
      <c r="P536" s="108"/>
    </row>
    <row r="537" spans="1:28" ht="13">
      <c r="A537" s="249"/>
      <c r="B537" s="249"/>
      <c r="C537" s="249"/>
      <c r="D537" s="249"/>
      <c r="E537" s="6" t="s">
        <v>15</v>
      </c>
      <c r="F537" s="59">
        <v>5.1388888888888887E-2</v>
      </c>
      <c r="G537" s="249"/>
      <c r="I537" s="6" t="s">
        <v>15</v>
      </c>
      <c r="J537" s="8">
        <v>0.95</v>
      </c>
      <c r="K537" s="6" t="s">
        <v>15</v>
      </c>
      <c r="L537" s="8">
        <v>0.91</v>
      </c>
      <c r="M537" s="6" t="s">
        <v>15</v>
      </c>
      <c r="N537" s="8">
        <v>0.96</v>
      </c>
      <c r="O537" s="6" t="s">
        <v>15</v>
      </c>
      <c r="P537" s="8">
        <v>0.94</v>
      </c>
    </row>
    <row r="538" spans="1:28" ht="13">
      <c r="A538" s="249"/>
      <c r="B538" s="249"/>
      <c r="C538" s="249"/>
      <c r="D538" s="249"/>
      <c r="E538" s="6" t="s">
        <v>15</v>
      </c>
      <c r="F538" s="59">
        <v>5.2083333333333336E-2</v>
      </c>
      <c r="G538" s="249"/>
      <c r="I538" s="6" t="s">
        <v>15</v>
      </c>
      <c r="J538" s="8">
        <v>0.96</v>
      </c>
      <c r="K538" s="6" t="s">
        <v>15</v>
      </c>
      <c r="L538" s="8">
        <v>0.9</v>
      </c>
      <c r="M538" s="6" t="s">
        <v>15</v>
      </c>
      <c r="N538" s="8">
        <v>0.96</v>
      </c>
      <c r="O538" s="6" t="s">
        <v>15</v>
      </c>
      <c r="P538" s="8">
        <v>0.93</v>
      </c>
    </row>
    <row r="539" spans="1:28" ht="13">
      <c r="A539" s="249"/>
      <c r="B539" s="249"/>
      <c r="C539" s="249"/>
      <c r="D539" s="249"/>
      <c r="E539" s="6" t="s">
        <v>15</v>
      </c>
      <c r="F539" s="59">
        <v>5.2777777777777778E-2</v>
      </c>
      <c r="G539" s="249"/>
      <c r="H539" s="3" t="s">
        <v>130</v>
      </c>
      <c r="I539" s="6" t="s">
        <v>15</v>
      </c>
      <c r="J539" s="8">
        <v>0.95</v>
      </c>
      <c r="K539" s="6" t="s">
        <v>15</v>
      </c>
      <c r="L539" s="8">
        <v>0.9</v>
      </c>
      <c r="M539" s="6" t="s">
        <v>15</v>
      </c>
      <c r="N539" s="8">
        <v>0.97</v>
      </c>
      <c r="O539" s="6" t="s">
        <v>15</v>
      </c>
      <c r="P539" s="8">
        <v>0.94</v>
      </c>
    </row>
    <row r="540" spans="1:28" ht="13">
      <c r="A540" s="249"/>
      <c r="B540" s="249"/>
      <c r="C540" s="249"/>
      <c r="D540" s="249"/>
      <c r="E540" s="117"/>
      <c r="F540" s="133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</row>
    <row r="541" spans="1:28" ht="13">
      <c r="A541" s="249"/>
      <c r="B541" s="249"/>
      <c r="C541" s="249"/>
      <c r="D541" s="249"/>
      <c r="E541" s="242" t="s">
        <v>16</v>
      </c>
      <c r="F541" s="243"/>
      <c r="G541" s="243"/>
      <c r="H541" s="244"/>
      <c r="J541" s="95">
        <f>AVERAGEA(J464:J465,J478:J493,J497:J498,J506:J508,J510,J513:J515,J519:J520,J524:J535,J537:J539)</f>
        <v>0.88272727272727314</v>
      </c>
      <c r="L541" s="95">
        <f>AVERAGEA(L463:L465,L478:L493,L497:L498,L506:L508,L510,L513:L516,L519:L520,L524:L535,L537:L539)</f>
        <v>0.78086956521739093</v>
      </c>
      <c r="N541" s="95">
        <f>AVERAGEA(N463:N465,N478,N480:N482,N484:N493,N497:N498,N501:N504,N506:N508,N510,N513:N521,N524:N535,N537:N539)</f>
        <v>0.85921568627450984</v>
      </c>
      <c r="P541" s="95">
        <f>AVERAGEA(P463:P465,P478:P493,P497:P498,P506:P508,P510,P513:P515,P519:P521,P524:P535,P537:P539)</f>
        <v>0.82499999999999996</v>
      </c>
    </row>
    <row r="542" spans="1:28" ht="13">
      <c r="A542" s="249"/>
      <c r="B542" s="249"/>
      <c r="C542" s="249"/>
      <c r="D542" s="249"/>
      <c r="E542" s="242" t="s">
        <v>1</v>
      </c>
      <c r="F542" s="243"/>
      <c r="G542" s="243"/>
      <c r="H542" s="244"/>
      <c r="J542" s="3">
        <v>11</v>
      </c>
      <c r="L542" s="3">
        <v>9</v>
      </c>
      <c r="N542" s="3">
        <v>4</v>
      </c>
      <c r="P542" s="3">
        <v>9</v>
      </c>
    </row>
    <row r="543" spans="1:28" ht="13">
      <c r="A543" s="249"/>
      <c r="B543" s="249"/>
      <c r="C543" s="249"/>
      <c r="D543" s="249"/>
      <c r="E543" s="242" t="s">
        <v>2</v>
      </c>
      <c r="F543" s="243"/>
      <c r="G543" s="243"/>
      <c r="H543" s="244"/>
      <c r="J543" s="3">
        <v>44</v>
      </c>
      <c r="L543" s="3">
        <v>46</v>
      </c>
      <c r="N543" s="3">
        <v>513</v>
      </c>
      <c r="P543" s="3">
        <v>46</v>
      </c>
      <c r="Q543" s="3"/>
    </row>
    <row r="544" spans="1:28" ht="13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</row>
    <row r="545" spans="1:28" ht="1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3">
      <c r="A547" s="305">
        <v>14</v>
      </c>
      <c r="B547" s="298" t="s">
        <v>0</v>
      </c>
      <c r="C547" s="298" t="s">
        <v>0</v>
      </c>
      <c r="D547" s="317" t="s">
        <v>57</v>
      </c>
      <c r="E547" s="87" t="s">
        <v>13</v>
      </c>
      <c r="F547" s="59">
        <v>0</v>
      </c>
      <c r="G547" s="308" t="s">
        <v>58</v>
      </c>
      <c r="H547" s="20"/>
      <c r="I547" s="87" t="s">
        <v>13</v>
      </c>
      <c r="J547" s="87">
        <v>0</v>
      </c>
      <c r="K547" s="87" t="s">
        <v>13</v>
      </c>
      <c r="L547" s="87">
        <v>0</v>
      </c>
      <c r="M547" s="87" t="s">
        <v>13</v>
      </c>
      <c r="N547" s="87">
        <v>0</v>
      </c>
      <c r="O547" s="87" t="s">
        <v>13</v>
      </c>
      <c r="P547" s="87">
        <v>0</v>
      </c>
      <c r="Q547" s="89"/>
    </row>
    <row r="548" spans="1:28" ht="13">
      <c r="A548" s="249"/>
      <c r="B548" s="249"/>
      <c r="C548" s="249"/>
      <c r="D548" s="245"/>
      <c r="E548" s="87" t="s">
        <v>13</v>
      </c>
      <c r="F548" s="59">
        <v>6.9444444444444447E-4</v>
      </c>
      <c r="G548" s="245"/>
      <c r="H548" s="20"/>
      <c r="I548" s="87" t="s">
        <v>13</v>
      </c>
      <c r="J548" s="87">
        <v>0</v>
      </c>
      <c r="K548" s="87" t="s">
        <v>13</v>
      </c>
      <c r="L548" s="87">
        <v>0</v>
      </c>
      <c r="M548" s="87" t="s">
        <v>13</v>
      </c>
      <c r="N548" s="87">
        <v>0</v>
      </c>
      <c r="O548" s="87" t="s">
        <v>13</v>
      </c>
      <c r="P548" s="87">
        <v>0</v>
      </c>
      <c r="Q548" s="89"/>
    </row>
    <row r="549" spans="1:28" ht="13">
      <c r="A549" s="249"/>
      <c r="B549" s="249"/>
      <c r="C549" s="249"/>
      <c r="D549" s="245"/>
      <c r="E549" s="87" t="s">
        <v>13</v>
      </c>
      <c r="F549" s="59">
        <v>1.3888888888888889E-3</v>
      </c>
      <c r="G549" s="245"/>
      <c r="H549" s="20"/>
      <c r="I549" s="87" t="s">
        <v>13</v>
      </c>
      <c r="J549" s="87">
        <v>0</v>
      </c>
      <c r="K549" s="87" t="s">
        <v>13</v>
      </c>
      <c r="L549" s="87">
        <v>0</v>
      </c>
      <c r="M549" s="87" t="s">
        <v>13</v>
      </c>
      <c r="N549" s="87">
        <v>0</v>
      </c>
      <c r="O549" s="87" t="s">
        <v>13</v>
      </c>
      <c r="P549" s="87">
        <v>0</v>
      </c>
      <c r="Q549" s="89"/>
    </row>
    <row r="550" spans="1:28" ht="13">
      <c r="A550" s="249"/>
      <c r="B550" s="249"/>
      <c r="C550" s="249"/>
      <c r="D550" s="245"/>
      <c r="E550" s="119" t="s">
        <v>19</v>
      </c>
      <c r="F550" s="59">
        <v>2.0833333333333333E-3</v>
      </c>
      <c r="G550" s="245"/>
      <c r="H550" s="20"/>
      <c r="I550" s="50" t="s">
        <v>19</v>
      </c>
      <c r="J550" s="62">
        <v>0.91</v>
      </c>
      <c r="K550" s="50" t="s">
        <v>19</v>
      </c>
      <c r="L550" s="62">
        <v>0.85</v>
      </c>
      <c r="M550" s="50" t="s">
        <v>19</v>
      </c>
      <c r="N550" s="62">
        <v>0.93</v>
      </c>
      <c r="O550" s="6" t="s">
        <v>15</v>
      </c>
      <c r="P550" s="8">
        <v>0.76</v>
      </c>
      <c r="Q550" s="89"/>
    </row>
    <row r="551" spans="1:28" ht="13">
      <c r="A551" s="249"/>
      <c r="B551" s="249"/>
      <c r="C551" s="249"/>
      <c r="D551" s="245"/>
      <c r="E551" s="119" t="s">
        <v>19</v>
      </c>
      <c r="F551" s="59">
        <v>2.7777777777777779E-3</v>
      </c>
      <c r="G551" s="245"/>
      <c r="H551" s="20"/>
      <c r="I551" s="50" t="s">
        <v>19</v>
      </c>
      <c r="J551" s="62">
        <v>0.88</v>
      </c>
      <c r="K551" s="50" t="s">
        <v>19</v>
      </c>
      <c r="L551" s="62">
        <v>0.74</v>
      </c>
      <c r="M551" s="50" t="s">
        <v>19</v>
      </c>
      <c r="N551" s="62">
        <v>0.89</v>
      </c>
      <c r="O551" s="6" t="s">
        <v>19</v>
      </c>
      <c r="P551" s="8">
        <v>0.81</v>
      </c>
      <c r="Q551" s="89"/>
    </row>
    <row r="552" spans="1:28" ht="13">
      <c r="A552" s="249"/>
      <c r="B552" s="249"/>
      <c r="C552" s="249"/>
      <c r="D552" s="245"/>
      <c r="E552" s="119" t="s">
        <v>15</v>
      </c>
      <c r="F552" s="59">
        <v>3.472222222222222E-3</v>
      </c>
      <c r="G552" s="245"/>
      <c r="H552" s="50"/>
      <c r="I552" s="50" t="s">
        <v>15</v>
      </c>
      <c r="J552" s="62">
        <v>0.94</v>
      </c>
      <c r="K552" s="50" t="s">
        <v>15</v>
      </c>
      <c r="L552" s="62">
        <v>0.9</v>
      </c>
      <c r="M552" s="50" t="s">
        <v>15</v>
      </c>
      <c r="N552" s="62">
        <v>0.95</v>
      </c>
      <c r="O552" s="6" t="s">
        <v>15</v>
      </c>
      <c r="P552" s="8">
        <v>0.93</v>
      </c>
      <c r="Q552" s="89"/>
    </row>
    <row r="553" spans="1:28" ht="13">
      <c r="A553" s="249"/>
      <c r="B553" s="249"/>
      <c r="C553" s="249"/>
      <c r="D553" s="245"/>
      <c r="E553" s="119" t="s">
        <v>19</v>
      </c>
      <c r="F553" s="70">
        <v>4.1666666666666666E-3</v>
      </c>
      <c r="G553" s="245"/>
      <c r="H553" s="20"/>
      <c r="I553" s="50" t="s">
        <v>19</v>
      </c>
      <c r="J553" s="62">
        <v>0.84</v>
      </c>
      <c r="K553" s="50" t="s">
        <v>19</v>
      </c>
      <c r="L553" s="62">
        <v>0.85</v>
      </c>
      <c r="M553" s="50" t="s">
        <v>19</v>
      </c>
      <c r="N553" s="62">
        <v>0.91</v>
      </c>
      <c r="O553" s="71" t="s">
        <v>131</v>
      </c>
      <c r="P553" s="72" t="s">
        <v>132</v>
      </c>
      <c r="Q553" s="89"/>
    </row>
    <row r="554" spans="1:28" ht="13">
      <c r="A554" s="249"/>
      <c r="B554" s="249"/>
      <c r="C554" s="249"/>
      <c r="D554" s="245"/>
      <c r="E554" s="119" t="s">
        <v>19</v>
      </c>
      <c r="F554" s="70">
        <v>4.8611111111111112E-3</v>
      </c>
      <c r="G554" s="245"/>
      <c r="H554" s="20"/>
      <c r="I554" s="81" t="s">
        <v>108</v>
      </c>
      <c r="J554" s="82" t="s">
        <v>133</v>
      </c>
      <c r="K554" s="50" t="s">
        <v>19</v>
      </c>
      <c r="L554" s="62">
        <v>0.89</v>
      </c>
      <c r="M554" s="50" t="s">
        <v>19</v>
      </c>
      <c r="N554" s="62">
        <v>0.93</v>
      </c>
      <c r="O554" s="74" t="s">
        <v>15</v>
      </c>
      <c r="P554" s="75">
        <v>0.72</v>
      </c>
      <c r="Q554" s="89"/>
    </row>
    <row r="555" spans="1:28" ht="13">
      <c r="A555" s="249"/>
      <c r="B555" s="249"/>
      <c r="C555" s="249"/>
      <c r="D555" s="245"/>
      <c r="E555" s="119" t="s">
        <v>19</v>
      </c>
      <c r="F555" s="59">
        <v>5.5555555555555558E-3</v>
      </c>
      <c r="G555" s="245"/>
      <c r="H555" s="20" t="s">
        <v>44</v>
      </c>
      <c r="I555" s="50" t="s">
        <v>19</v>
      </c>
      <c r="J555" s="62">
        <v>0.86</v>
      </c>
      <c r="K555" s="50" t="s">
        <v>19</v>
      </c>
      <c r="L555" s="62">
        <v>0.85</v>
      </c>
      <c r="M555" s="50" t="s">
        <v>19</v>
      </c>
      <c r="N555" s="62">
        <v>0.93</v>
      </c>
      <c r="O555" s="6" t="s">
        <v>19</v>
      </c>
      <c r="P555" s="8">
        <v>0.87</v>
      </c>
      <c r="Q555" s="89"/>
    </row>
    <row r="556" spans="1:28" ht="13">
      <c r="A556" s="249"/>
      <c r="B556" s="249"/>
      <c r="C556" s="249"/>
      <c r="D556" s="245"/>
      <c r="E556" s="119" t="s">
        <v>19</v>
      </c>
      <c r="F556" s="59">
        <v>6.2500000000000003E-3</v>
      </c>
      <c r="G556" s="245"/>
      <c r="H556" s="20"/>
      <c r="I556" s="50" t="s">
        <v>19</v>
      </c>
      <c r="J556" s="62">
        <v>0.92</v>
      </c>
      <c r="K556" s="50" t="s">
        <v>19</v>
      </c>
      <c r="L556" s="62">
        <v>0.87</v>
      </c>
      <c r="M556" s="50" t="s">
        <v>19</v>
      </c>
      <c r="N556" s="62">
        <v>0.91</v>
      </c>
      <c r="O556" s="6" t="s">
        <v>19</v>
      </c>
      <c r="P556" s="8">
        <v>0.86</v>
      </c>
      <c r="Q556" s="89"/>
    </row>
    <row r="557" spans="1:28" ht="13">
      <c r="A557" s="249"/>
      <c r="B557" s="249"/>
      <c r="C557" s="249"/>
      <c r="D557" s="245"/>
      <c r="E557" s="87" t="s">
        <v>13</v>
      </c>
      <c r="F557" s="59">
        <v>6.9444444444444441E-3</v>
      </c>
      <c r="G557" s="245"/>
      <c r="H557" s="20"/>
      <c r="I557" s="87" t="s">
        <v>13</v>
      </c>
      <c r="J557" s="87">
        <v>0</v>
      </c>
      <c r="K557" s="87" t="s">
        <v>13</v>
      </c>
      <c r="L557" s="87">
        <v>0</v>
      </c>
      <c r="M557" s="87" t="s">
        <v>13</v>
      </c>
      <c r="N557" s="87">
        <v>0</v>
      </c>
      <c r="O557" s="87" t="s">
        <v>13</v>
      </c>
      <c r="P557" s="87">
        <v>0</v>
      </c>
      <c r="Q557" s="89"/>
    </row>
    <row r="558" spans="1:28" ht="13">
      <c r="A558" s="249"/>
      <c r="B558" s="249"/>
      <c r="C558" s="249"/>
      <c r="D558" s="245"/>
      <c r="E558" s="87" t="s">
        <v>13</v>
      </c>
      <c r="F558" s="59">
        <v>7.6388888888888886E-3</v>
      </c>
      <c r="G558" s="245"/>
      <c r="H558" s="20"/>
      <c r="I558" s="87" t="s">
        <v>13</v>
      </c>
      <c r="J558" s="87">
        <v>0</v>
      </c>
      <c r="K558" s="87" t="s">
        <v>13</v>
      </c>
      <c r="L558" s="87">
        <v>0</v>
      </c>
      <c r="M558" s="87" t="s">
        <v>13</v>
      </c>
      <c r="N558" s="87">
        <v>0</v>
      </c>
      <c r="O558" s="87" t="s">
        <v>13</v>
      </c>
      <c r="P558" s="87">
        <v>0</v>
      </c>
      <c r="Q558" s="89"/>
    </row>
    <row r="559" spans="1:28" ht="13">
      <c r="A559" s="249"/>
      <c r="B559" s="249"/>
      <c r="C559" s="249"/>
      <c r="D559" s="245"/>
      <c r="E559" s="87" t="s">
        <v>13</v>
      </c>
      <c r="F559" s="59">
        <v>8.3333333333333332E-3</v>
      </c>
      <c r="G559" s="245"/>
      <c r="H559" s="20"/>
      <c r="I559" s="87" t="s">
        <v>13</v>
      </c>
      <c r="J559" s="87">
        <v>0</v>
      </c>
      <c r="K559" s="87" t="s">
        <v>13</v>
      </c>
      <c r="L559" s="87">
        <v>0</v>
      </c>
      <c r="M559" s="87" t="s">
        <v>13</v>
      </c>
      <c r="N559" s="87">
        <v>0</v>
      </c>
      <c r="O559" s="87" t="s">
        <v>13</v>
      </c>
      <c r="P559" s="87">
        <v>0</v>
      </c>
      <c r="Q559" s="89"/>
    </row>
    <row r="560" spans="1:28" ht="13">
      <c r="A560" s="249"/>
      <c r="B560" s="249"/>
      <c r="C560" s="249"/>
      <c r="D560" s="245"/>
      <c r="E560" s="87" t="s">
        <v>13</v>
      </c>
      <c r="F560" s="59">
        <v>9.0277777777777769E-3</v>
      </c>
      <c r="G560" s="245"/>
      <c r="H560" s="20"/>
      <c r="I560" s="87" t="s">
        <v>13</v>
      </c>
      <c r="J560" s="87">
        <v>0</v>
      </c>
      <c r="K560" s="87" t="s">
        <v>13</v>
      </c>
      <c r="L560" s="87">
        <v>0</v>
      </c>
      <c r="M560" s="87" t="s">
        <v>13</v>
      </c>
      <c r="N560" s="87">
        <v>0</v>
      </c>
      <c r="O560" s="87" t="s">
        <v>13</v>
      </c>
      <c r="P560" s="87">
        <v>0</v>
      </c>
      <c r="Q560" s="89"/>
    </row>
    <row r="561" spans="1:28" ht="13">
      <c r="A561" s="249"/>
      <c r="B561" s="249"/>
      <c r="C561" s="249"/>
      <c r="D561" s="245"/>
      <c r="E561" s="87" t="s">
        <v>13</v>
      </c>
      <c r="F561" s="59">
        <v>9.7222222222222224E-3</v>
      </c>
      <c r="G561" s="245"/>
      <c r="H561" s="20"/>
      <c r="I561" s="87" t="s">
        <v>13</v>
      </c>
      <c r="J561" s="87">
        <v>0</v>
      </c>
      <c r="K561" s="87" t="s">
        <v>13</v>
      </c>
      <c r="L561" s="87"/>
      <c r="M561" s="87" t="s">
        <v>13</v>
      </c>
      <c r="N561" s="87">
        <v>0</v>
      </c>
      <c r="O561" s="87" t="s">
        <v>13</v>
      </c>
      <c r="P561" s="87">
        <v>0</v>
      </c>
      <c r="Q561" s="89"/>
    </row>
    <row r="562" spans="1:28" ht="14">
      <c r="A562" s="249"/>
      <c r="B562" s="249"/>
      <c r="C562" s="249"/>
      <c r="D562" s="245"/>
      <c r="E562" s="119" t="s">
        <v>19</v>
      </c>
      <c r="F562" s="70">
        <v>1.0416666666666666E-2</v>
      </c>
      <c r="G562" s="245"/>
      <c r="H562" s="20" t="s">
        <v>80</v>
      </c>
      <c r="I562" s="90" t="s">
        <v>19</v>
      </c>
      <c r="J562" s="91">
        <v>0.86</v>
      </c>
      <c r="K562" s="50" t="s">
        <v>19</v>
      </c>
      <c r="L562" s="62">
        <v>0.86</v>
      </c>
      <c r="M562" s="50" t="s">
        <v>19</v>
      </c>
      <c r="N562" s="62">
        <v>0.82</v>
      </c>
      <c r="O562" s="71" t="s">
        <v>108</v>
      </c>
      <c r="P562" s="72" t="s">
        <v>134</v>
      </c>
      <c r="Q562" s="89"/>
    </row>
    <row r="563" spans="1:28" ht="13">
      <c r="A563" s="249"/>
      <c r="B563" s="249"/>
      <c r="C563" s="249"/>
      <c r="D563" s="245"/>
      <c r="E563" s="119" t="s">
        <v>19</v>
      </c>
      <c r="F563" s="70">
        <v>1.1111111111111112E-2</v>
      </c>
      <c r="G563" s="246"/>
      <c r="H563" s="20" t="s">
        <v>44</v>
      </c>
      <c r="I563" s="60" t="s">
        <v>13</v>
      </c>
      <c r="J563" s="61">
        <v>0</v>
      </c>
      <c r="K563" s="81" t="s">
        <v>108</v>
      </c>
      <c r="L563" s="82" t="s">
        <v>135</v>
      </c>
      <c r="M563" s="50" t="s">
        <v>19</v>
      </c>
      <c r="N563" s="62">
        <v>0.65</v>
      </c>
      <c r="O563" s="74" t="s">
        <v>15</v>
      </c>
      <c r="P563" s="75">
        <v>0.28000000000000003</v>
      </c>
      <c r="Q563" s="89"/>
    </row>
    <row r="564" spans="1:28" ht="13">
      <c r="A564" s="249"/>
      <c r="B564" s="249"/>
      <c r="C564" s="249"/>
      <c r="D564" s="245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</row>
    <row r="565" spans="1:28" ht="13">
      <c r="A565" s="249"/>
      <c r="B565" s="249"/>
      <c r="C565" s="249"/>
      <c r="D565" s="245"/>
      <c r="E565" s="242" t="s">
        <v>16</v>
      </c>
      <c r="F565" s="243"/>
      <c r="G565" s="243"/>
      <c r="H565" s="244"/>
      <c r="J565" s="3">
        <f>AVERAGEA(J550:J553,J555:J556,J562)</f>
        <v>0.88714285714285712</v>
      </c>
      <c r="L565" s="3">
        <f>AVERAGEA(L550:L556,L562)</f>
        <v>0.85124999999999995</v>
      </c>
      <c r="N565" s="3">
        <f>AVERAGEA(N550:N556,N562:N563)</f>
        <v>0.88000000000000012</v>
      </c>
      <c r="P565" s="3">
        <f>AVERAGEA(P555:P556,P550:P552)</f>
        <v>0.84600000000000009</v>
      </c>
    </row>
    <row r="566" spans="1:28" ht="13">
      <c r="A566" s="249"/>
      <c r="B566" s="249"/>
      <c r="C566" s="249"/>
      <c r="D566" s="245"/>
      <c r="E566" s="242" t="s">
        <v>1</v>
      </c>
      <c r="F566" s="243"/>
      <c r="G566" s="243"/>
      <c r="H566" s="244"/>
      <c r="J566" s="3">
        <v>2</v>
      </c>
      <c r="L566" s="3">
        <v>1</v>
      </c>
      <c r="N566" s="3">
        <v>0</v>
      </c>
      <c r="P566" s="3">
        <v>4</v>
      </c>
    </row>
    <row r="567" spans="1:28" ht="13">
      <c r="A567" s="249"/>
      <c r="B567" s="249"/>
      <c r="C567" s="249"/>
      <c r="D567" s="246"/>
      <c r="E567" s="242" t="s">
        <v>2</v>
      </c>
      <c r="F567" s="243"/>
      <c r="G567" s="243"/>
      <c r="H567" s="244"/>
      <c r="J567" s="3">
        <v>7</v>
      </c>
      <c r="L567" s="3">
        <v>8</v>
      </c>
      <c r="N567" s="3">
        <v>9</v>
      </c>
      <c r="P567" s="3">
        <v>5</v>
      </c>
    </row>
    <row r="568" spans="1:28" ht="13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</row>
    <row r="569" spans="1:28" ht="13">
      <c r="A569" s="305">
        <v>15</v>
      </c>
      <c r="B569" s="298" t="s">
        <v>0</v>
      </c>
      <c r="C569" s="298" t="s">
        <v>0</v>
      </c>
      <c r="D569" s="305" t="s">
        <v>60</v>
      </c>
      <c r="E569" s="79" t="s">
        <v>13</v>
      </c>
      <c r="F569" s="59">
        <v>0</v>
      </c>
      <c r="G569" s="305" t="s">
        <v>169</v>
      </c>
      <c r="H569" s="20" t="s">
        <v>169</v>
      </c>
      <c r="I569" s="108" t="s">
        <v>13</v>
      </c>
      <c r="J569" s="108">
        <v>0</v>
      </c>
      <c r="K569" s="108" t="s">
        <v>13</v>
      </c>
      <c r="L569" s="108">
        <v>0</v>
      </c>
      <c r="M569" s="108" t="s">
        <v>13</v>
      </c>
      <c r="N569" s="108">
        <v>0</v>
      </c>
      <c r="O569" s="108">
        <v>0</v>
      </c>
      <c r="P569" s="108">
        <v>0</v>
      </c>
    </row>
    <row r="570" spans="1:28" ht="13">
      <c r="A570" s="249"/>
      <c r="B570" s="249"/>
      <c r="C570" s="249"/>
      <c r="D570" s="249"/>
      <c r="E570" s="73" t="s">
        <v>15</v>
      </c>
      <c r="F570" s="59">
        <v>6.9444444444444447E-4</v>
      </c>
      <c r="G570" s="249"/>
      <c r="H570" s="20"/>
      <c r="I570" s="3" t="s">
        <v>15</v>
      </c>
      <c r="J570" s="3">
        <v>0.93</v>
      </c>
      <c r="K570" s="3" t="s">
        <v>15</v>
      </c>
      <c r="L570" s="3">
        <v>0.84</v>
      </c>
      <c r="M570" s="3" t="s">
        <v>15</v>
      </c>
      <c r="N570" s="3">
        <v>0.93</v>
      </c>
      <c r="O570" s="3" t="s">
        <v>15</v>
      </c>
      <c r="P570" s="3">
        <v>0.85</v>
      </c>
    </row>
    <row r="571" spans="1:28" ht="13">
      <c r="A571" s="249"/>
      <c r="B571" s="249"/>
      <c r="C571" s="249"/>
      <c r="D571" s="249"/>
      <c r="E571" s="73" t="s">
        <v>15</v>
      </c>
      <c r="F571" s="59">
        <v>1.3888888888888889E-3</v>
      </c>
      <c r="G571" s="249"/>
      <c r="H571" s="20"/>
      <c r="I571" s="3" t="s">
        <v>15</v>
      </c>
      <c r="J571" s="3">
        <v>0.93</v>
      </c>
      <c r="K571" s="3" t="s">
        <v>15</v>
      </c>
      <c r="L571" s="3">
        <v>0.83</v>
      </c>
      <c r="M571" s="6" t="s">
        <v>15</v>
      </c>
      <c r="N571" s="8">
        <v>0.93</v>
      </c>
      <c r="O571" s="6" t="s">
        <v>15</v>
      </c>
      <c r="P571" s="8">
        <v>0.86</v>
      </c>
    </row>
    <row r="572" spans="1:28" ht="13">
      <c r="A572" s="249"/>
      <c r="B572" s="249"/>
      <c r="C572" s="249"/>
      <c r="D572" s="249"/>
      <c r="E572" s="73" t="s">
        <v>15</v>
      </c>
      <c r="F572" s="59">
        <v>2.0833333333333333E-3</v>
      </c>
      <c r="G572" s="249"/>
      <c r="H572" s="20"/>
      <c r="I572" s="6" t="s">
        <v>15</v>
      </c>
      <c r="J572" s="8">
        <v>0.9</v>
      </c>
      <c r="K572" s="3" t="s">
        <v>15</v>
      </c>
      <c r="L572" s="3">
        <v>0.85</v>
      </c>
      <c r="M572" s="6" t="s">
        <v>15</v>
      </c>
      <c r="N572" s="8">
        <v>0.93</v>
      </c>
      <c r="O572" s="6" t="s">
        <v>15</v>
      </c>
      <c r="P572" s="6">
        <v>0.85</v>
      </c>
    </row>
    <row r="573" spans="1:28" ht="13">
      <c r="A573" s="249"/>
      <c r="B573" s="249"/>
      <c r="C573" s="249"/>
      <c r="D573" s="249"/>
      <c r="E573" s="73" t="s">
        <v>15</v>
      </c>
      <c r="F573" s="59">
        <v>2.7777777777777779E-3</v>
      </c>
      <c r="G573" s="249"/>
      <c r="H573" s="20"/>
      <c r="I573" s="6" t="s">
        <v>15</v>
      </c>
      <c r="J573" s="8">
        <v>0.9</v>
      </c>
      <c r="K573" s="3" t="s">
        <v>15</v>
      </c>
      <c r="L573" s="3">
        <v>0.79</v>
      </c>
      <c r="M573" s="6" t="s">
        <v>15</v>
      </c>
      <c r="N573" s="8">
        <v>0.91</v>
      </c>
      <c r="O573" s="6" t="s">
        <v>15</v>
      </c>
      <c r="P573" s="8">
        <v>0.81</v>
      </c>
    </row>
    <row r="574" spans="1:28" ht="13">
      <c r="A574" s="249"/>
      <c r="B574" s="249"/>
      <c r="C574" s="249"/>
      <c r="D574" s="249"/>
      <c r="E574" s="137" t="s">
        <v>15</v>
      </c>
      <c r="F574" s="59">
        <v>3.472222222222222E-3</v>
      </c>
      <c r="G574" s="249"/>
      <c r="H574" s="20"/>
      <c r="I574" s="6" t="s">
        <v>15</v>
      </c>
      <c r="J574" s="8">
        <v>0.83</v>
      </c>
      <c r="K574" s="138" t="s">
        <v>141</v>
      </c>
      <c r="L574" s="138" t="s">
        <v>170</v>
      </c>
      <c r="M574" s="6" t="s">
        <v>15</v>
      </c>
      <c r="N574" s="8">
        <v>0.92</v>
      </c>
      <c r="O574" s="3" t="s">
        <v>15</v>
      </c>
      <c r="P574" s="3">
        <v>0.73</v>
      </c>
    </row>
    <row r="575" spans="1:28" ht="13">
      <c r="A575" s="249"/>
      <c r="B575" s="249"/>
      <c r="C575" s="249"/>
      <c r="D575" s="249"/>
      <c r="E575" s="73" t="s">
        <v>15</v>
      </c>
      <c r="F575" s="59">
        <v>4.1666666666666666E-3</v>
      </c>
      <c r="G575" s="249"/>
      <c r="H575" s="20"/>
      <c r="I575" s="6" t="s">
        <v>15</v>
      </c>
      <c r="J575" s="8">
        <v>0.93</v>
      </c>
      <c r="K575" s="3" t="s">
        <v>15</v>
      </c>
      <c r="L575" s="3">
        <v>0.86</v>
      </c>
      <c r="M575" s="6" t="s">
        <v>15</v>
      </c>
      <c r="N575" s="8">
        <v>0.95</v>
      </c>
      <c r="O575" s="3" t="s">
        <v>15</v>
      </c>
      <c r="P575" s="3">
        <v>0.86</v>
      </c>
    </row>
    <row r="576" spans="1:28" ht="13">
      <c r="A576" s="249"/>
      <c r="B576" s="249"/>
      <c r="C576" s="249"/>
      <c r="D576" s="249"/>
      <c r="E576" s="73" t="s">
        <v>15</v>
      </c>
      <c r="F576" s="59">
        <v>4.8611111111111112E-3</v>
      </c>
      <c r="G576" s="249"/>
      <c r="H576" s="20" t="s">
        <v>171</v>
      </c>
      <c r="I576" s="6" t="s">
        <v>15</v>
      </c>
      <c r="J576" s="8">
        <v>0.94</v>
      </c>
      <c r="K576" s="3" t="s">
        <v>15</v>
      </c>
      <c r="M576" s="6" t="s">
        <v>15</v>
      </c>
      <c r="N576" s="8">
        <v>0.95</v>
      </c>
      <c r="O576" s="3" t="s">
        <v>15</v>
      </c>
      <c r="P576" s="3">
        <v>0.86</v>
      </c>
    </row>
    <row r="577" spans="1:17" ht="13">
      <c r="A577" s="249"/>
      <c r="B577" s="249"/>
      <c r="C577" s="249"/>
      <c r="D577" s="249"/>
      <c r="E577" s="73" t="s">
        <v>15</v>
      </c>
      <c r="F577" s="59">
        <v>5.5555555555555558E-3</v>
      </c>
      <c r="G577" s="249"/>
      <c r="H577" s="20" t="s">
        <v>171</v>
      </c>
      <c r="I577" s="6" t="s">
        <v>15</v>
      </c>
      <c r="J577" s="8">
        <v>0.92</v>
      </c>
      <c r="K577" s="3" t="s">
        <v>15</v>
      </c>
      <c r="L577" s="3">
        <v>0.84</v>
      </c>
      <c r="M577" s="6" t="s">
        <v>15</v>
      </c>
      <c r="N577" s="8">
        <v>0.95</v>
      </c>
      <c r="O577" s="3" t="s">
        <v>15</v>
      </c>
      <c r="P577" s="3">
        <v>0.86</v>
      </c>
    </row>
    <row r="578" spans="1:17" ht="13">
      <c r="A578" s="249"/>
      <c r="B578" s="249"/>
      <c r="C578" s="249"/>
      <c r="D578" s="249"/>
      <c r="E578" s="87" t="s">
        <v>13</v>
      </c>
      <c r="F578" s="59">
        <v>6.2500000000000003E-3</v>
      </c>
      <c r="G578" s="249"/>
      <c r="H578" s="20"/>
      <c r="I578" s="79" t="s">
        <v>13</v>
      </c>
      <c r="J578" s="80">
        <v>0</v>
      </c>
      <c r="K578" s="108" t="s">
        <v>13</v>
      </c>
      <c r="L578" s="108">
        <v>0</v>
      </c>
      <c r="M578" s="74" t="s">
        <v>15</v>
      </c>
      <c r="N578" s="75">
        <v>0.83</v>
      </c>
      <c r="O578" s="74" t="s">
        <v>15</v>
      </c>
      <c r="P578" s="75">
        <v>0.28000000000000003</v>
      </c>
    </row>
    <row r="579" spans="1:17" ht="13">
      <c r="A579" s="249"/>
      <c r="B579" s="249"/>
      <c r="C579" s="249"/>
      <c r="D579" s="249"/>
      <c r="E579" s="20" t="s">
        <v>15</v>
      </c>
      <c r="F579" s="59">
        <v>6.9444444444444441E-3</v>
      </c>
      <c r="G579" s="249"/>
      <c r="H579" s="20" t="s">
        <v>172</v>
      </c>
      <c r="I579" s="3" t="s">
        <v>15</v>
      </c>
      <c r="J579" s="3">
        <v>0.49</v>
      </c>
      <c r="K579" s="3" t="s">
        <v>15</v>
      </c>
      <c r="L579" s="3">
        <v>0.33</v>
      </c>
      <c r="M579" s="6" t="s">
        <v>15</v>
      </c>
      <c r="N579" s="8">
        <v>0.85</v>
      </c>
      <c r="O579" s="6" t="s">
        <v>15</v>
      </c>
      <c r="P579" s="8">
        <v>0.65</v>
      </c>
    </row>
    <row r="580" spans="1:17" ht="13">
      <c r="A580" s="249"/>
      <c r="B580" s="249"/>
      <c r="C580" s="249"/>
      <c r="D580" s="249"/>
      <c r="E580" s="73" t="s">
        <v>15</v>
      </c>
      <c r="F580" s="59">
        <v>7.6388888888888886E-3</v>
      </c>
      <c r="G580" s="249"/>
      <c r="H580" s="20" t="s">
        <v>171</v>
      </c>
      <c r="I580" s="6" t="s">
        <v>15</v>
      </c>
      <c r="J580" s="8">
        <v>0.89</v>
      </c>
      <c r="K580" s="3" t="s">
        <v>15</v>
      </c>
      <c r="L580" s="3">
        <v>0.73</v>
      </c>
      <c r="M580" s="6" t="s">
        <v>15</v>
      </c>
      <c r="N580" s="8">
        <v>0.92</v>
      </c>
      <c r="O580" s="6" t="s">
        <v>15</v>
      </c>
      <c r="P580" s="8">
        <v>0.76</v>
      </c>
    </row>
    <row r="581" spans="1:17" ht="13">
      <c r="A581" s="249"/>
      <c r="B581" s="249"/>
      <c r="C581" s="249"/>
      <c r="D581" s="249"/>
      <c r="E581" s="73" t="s">
        <v>15</v>
      </c>
      <c r="F581" s="59">
        <v>8.3333333333333332E-3</v>
      </c>
      <c r="G581" s="249"/>
      <c r="H581" s="20" t="s">
        <v>80</v>
      </c>
      <c r="I581" s="3" t="s">
        <v>15</v>
      </c>
      <c r="J581" s="3">
        <v>0.91</v>
      </c>
      <c r="K581" s="3" t="s">
        <v>15</v>
      </c>
      <c r="L581" s="3">
        <v>0.86</v>
      </c>
      <c r="M581" s="3" t="s">
        <v>15</v>
      </c>
      <c r="N581" s="3">
        <v>0.93</v>
      </c>
      <c r="O581" s="3" t="s">
        <v>15</v>
      </c>
      <c r="P581" s="3">
        <v>0.87</v>
      </c>
    </row>
    <row r="582" spans="1:17" ht="13">
      <c r="A582" s="249"/>
      <c r="B582" s="249"/>
      <c r="C582" s="249"/>
      <c r="D582" s="249"/>
      <c r="E582" s="87" t="s">
        <v>13</v>
      </c>
      <c r="F582" s="59">
        <v>9.0277777777777769E-3</v>
      </c>
      <c r="G582" s="249"/>
      <c r="H582" s="20"/>
      <c r="I582" s="108" t="s">
        <v>13</v>
      </c>
      <c r="J582" s="108">
        <v>0</v>
      </c>
      <c r="K582" s="108" t="s">
        <v>13</v>
      </c>
      <c r="L582" s="108">
        <v>0</v>
      </c>
      <c r="M582" s="108" t="s">
        <v>13</v>
      </c>
      <c r="N582" s="108">
        <v>0</v>
      </c>
      <c r="O582" s="108" t="s">
        <v>13</v>
      </c>
      <c r="P582" s="108">
        <v>0</v>
      </c>
    </row>
    <row r="583" spans="1:17" ht="13">
      <c r="A583" s="249"/>
      <c r="B583" s="249"/>
      <c r="C583" s="249"/>
      <c r="D583" s="249"/>
      <c r="E583" s="87" t="s">
        <v>13</v>
      </c>
      <c r="F583" s="59">
        <v>9.7222222222222224E-3</v>
      </c>
      <c r="G583" s="249"/>
      <c r="H583" s="20"/>
      <c r="I583" s="108" t="s">
        <v>13</v>
      </c>
      <c r="J583" s="108">
        <v>0</v>
      </c>
      <c r="K583" s="108" t="s">
        <v>13</v>
      </c>
      <c r="L583" s="108">
        <v>0</v>
      </c>
      <c r="M583" s="108" t="s">
        <v>13</v>
      </c>
      <c r="N583" s="108">
        <v>0</v>
      </c>
      <c r="O583" s="108" t="s">
        <v>13</v>
      </c>
      <c r="P583" s="108">
        <v>0</v>
      </c>
    </row>
    <row r="584" spans="1:17" ht="13">
      <c r="A584" s="249"/>
      <c r="B584" s="249"/>
      <c r="C584" s="249"/>
      <c r="D584" s="249"/>
      <c r="E584" s="87" t="s">
        <v>13</v>
      </c>
      <c r="F584" s="59">
        <v>1.0416666666666666E-2</v>
      </c>
      <c r="G584" s="249"/>
      <c r="H584" s="20"/>
      <c r="I584" s="108" t="s">
        <v>13</v>
      </c>
      <c r="J584" s="108">
        <v>0</v>
      </c>
      <c r="K584" s="108" t="s">
        <v>13</v>
      </c>
      <c r="L584" s="108">
        <v>0</v>
      </c>
      <c r="M584" s="108" t="s">
        <v>13</v>
      </c>
      <c r="N584" s="108">
        <v>0</v>
      </c>
      <c r="O584" s="108" t="s">
        <v>13</v>
      </c>
      <c r="P584" s="108">
        <v>0</v>
      </c>
    </row>
    <row r="585" spans="1:17" ht="13">
      <c r="A585" s="249"/>
      <c r="B585" s="249"/>
      <c r="C585" s="249"/>
      <c r="D585" s="249"/>
      <c r="E585" s="6" t="s">
        <v>15</v>
      </c>
      <c r="F585" s="59">
        <v>1.1111111111111112E-2</v>
      </c>
      <c r="G585" s="249"/>
      <c r="H585" s="20" t="s">
        <v>173</v>
      </c>
      <c r="I585" s="3" t="s">
        <v>15</v>
      </c>
      <c r="J585" s="3">
        <v>0.44</v>
      </c>
      <c r="K585" s="3" t="s">
        <v>15</v>
      </c>
      <c r="L585" s="3">
        <v>0.56999999999999995</v>
      </c>
      <c r="M585" s="3" t="s">
        <v>15</v>
      </c>
      <c r="N585" s="3">
        <v>0.9</v>
      </c>
      <c r="O585" s="3" t="s">
        <v>15</v>
      </c>
      <c r="P585" s="3">
        <v>0.39</v>
      </c>
    </row>
    <row r="586" spans="1:17" ht="13">
      <c r="A586" s="249"/>
      <c r="B586" s="249"/>
      <c r="C586" s="249"/>
      <c r="D586" s="249"/>
      <c r="E586" s="6" t="s">
        <v>15</v>
      </c>
      <c r="F586" s="59">
        <v>1.1805555555555555E-2</v>
      </c>
      <c r="G586" s="249"/>
      <c r="I586" s="3" t="s">
        <v>15</v>
      </c>
      <c r="J586" s="3">
        <v>0.37</v>
      </c>
      <c r="K586" s="3" t="s">
        <v>15</v>
      </c>
      <c r="L586" s="3">
        <v>0.78</v>
      </c>
      <c r="M586" s="3" t="s">
        <v>15</v>
      </c>
      <c r="N586" s="3">
        <v>0.91</v>
      </c>
      <c r="O586" s="3" t="s">
        <v>15</v>
      </c>
      <c r="P586" s="3">
        <v>0.76</v>
      </c>
    </row>
    <row r="587" spans="1:17" ht="13">
      <c r="A587" s="249"/>
      <c r="B587" s="249"/>
      <c r="C587" s="249"/>
      <c r="D587" s="249"/>
      <c r="E587" s="324" t="s">
        <v>174</v>
      </c>
      <c r="F587" s="127">
        <v>1.2500000000000001E-2</v>
      </c>
      <c r="G587" s="249"/>
      <c r="I587" s="126" t="s">
        <v>13</v>
      </c>
      <c r="J587" s="126"/>
      <c r="K587" s="126" t="s">
        <v>15</v>
      </c>
      <c r="L587" s="126">
        <v>0.56000000000000005</v>
      </c>
      <c r="M587" s="126" t="s">
        <v>15</v>
      </c>
      <c r="N587" s="126">
        <v>0.84</v>
      </c>
      <c r="O587" s="126" t="s">
        <v>15</v>
      </c>
      <c r="P587" s="126">
        <v>0.73</v>
      </c>
      <c r="Q587" s="325" t="s">
        <v>174</v>
      </c>
    </row>
    <row r="588" spans="1:17" ht="13">
      <c r="A588" s="249"/>
      <c r="B588" s="249"/>
      <c r="C588" s="249"/>
      <c r="D588" s="249"/>
      <c r="E588" s="275"/>
      <c r="F588" s="127">
        <v>1.3194444444444444E-2</v>
      </c>
      <c r="G588" s="249"/>
      <c r="I588" s="126" t="s">
        <v>13</v>
      </c>
      <c r="J588" s="126"/>
      <c r="K588" s="126" t="s">
        <v>15</v>
      </c>
      <c r="L588" s="126">
        <v>0.37</v>
      </c>
      <c r="M588" s="126" t="s">
        <v>15</v>
      </c>
      <c r="N588" s="126">
        <v>0.83</v>
      </c>
      <c r="O588" s="126" t="s">
        <v>13</v>
      </c>
      <c r="P588" s="126">
        <v>0</v>
      </c>
      <c r="Q588" s="249"/>
    </row>
    <row r="589" spans="1:17" ht="13">
      <c r="A589" s="249"/>
      <c r="B589" s="249"/>
      <c r="C589" s="249"/>
      <c r="D589" s="249"/>
      <c r="E589" s="275"/>
      <c r="F589" s="127">
        <v>1.3888888888888888E-2</v>
      </c>
      <c r="G589" s="249"/>
      <c r="I589" s="126" t="s">
        <v>15</v>
      </c>
      <c r="J589" s="126">
        <v>0.47</v>
      </c>
      <c r="K589" s="126" t="s">
        <v>15</v>
      </c>
      <c r="L589" s="126">
        <v>0.76</v>
      </c>
      <c r="M589" s="126" t="s">
        <v>15</v>
      </c>
      <c r="N589" s="126">
        <v>0.85</v>
      </c>
      <c r="O589" s="126" t="s">
        <v>15</v>
      </c>
      <c r="P589" s="126">
        <v>0.68</v>
      </c>
      <c r="Q589" s="249"/>
    </row>
    <row r="590" spans="1:17" ht="13">
      <c r="A590" s="249"/>
      <c r="B590" s="249"/>
      <c r="C590" s="249"/>
      <c r="D590" s="249"/>
      <c r="E590" s="275"/>
      <c r="F590" s="127">
        <v>1.4583333333333334E-2</v>
      </c>
      <c r="G590" s="249"/>
      <c r="I590" s="126" t="s">
        <v>13</v>
      </c>
      <c r="J590" s="126"/>
      <c r="K590" s="126" t="s">
        <v>15</v>
      </c>
      <c r="L590" s="126">
        <v>0.62</v>
      </c>
      <c r="M590" s="126" t="s">
        <v>15</v>
      </c>
      <c r="N590" s="126">
        <v>0.88</v>
      </c>
      <c r="O590" s="126" t="s">
        <v>15</v>
      </c>
      <c r="P590" s="126">
        <v>0.69</v>
      </c>
      <c r="Q590" s="249"/>
    </row>
    <row r="591" spans="1:17" ht="13">
      <c r="A591" s="249"/>
      <c r="B591" s="249"/>
      <c r="C591" s="249"/>
      <c r="D591" s="249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</row>
    <row r="592" spans="1:17" ht="13">
      <c r="A592" s="249"/>
      <c r="B592" s="249"/>
      <c r="C592" s="249"/>
      <c r="D592" s="249"/>
      <c r="E592" s="242" t="s">
        <v>16</v>
      </c>
      <c r="F592" s="243"/>
      <c r="G592" s="243"/>
      <c r="H592" s="244"/>
      <c r="J592" s="3">
        <f>AVERAGEA(J570:J577,J579:J581,J585:J586)</f>
        <v>0.79846153846153833</v>
      </c>
      <c r="L592" s="95">
        <f>AVERAGEA(L570:L573,L575:L577,L579:L581,L585:L586)</f>
        <v>0.7527272727272728</v>
      </c>
      <c r="N592" s="95">
        <f>AVERAGEA(N570:N577,N579:N581,N585:N586)</f>
        <v>0.92153846153846153</v>
      </c>
      <c r="P592" s="95">
        <f>AVERAGEA(P570:P577,P579:P581,P585:P586)</f>
        <v>0.77769230769230779</v>
      </c>
    </row>
    <row r="593" spans="1:28" ht="13">
      <c r="A593" s="249"/>
      <c r="B593" s="249"/>
      <c r="C593" s="249"/>
      <c r="D593" s="249"/>
      <c r="E593" s="242" t="s">
        <v>1</v>
      </c>
      <c r="F593" s="243"/>
      <c r="G593" s="243"/>
      <c r="H593" s="244"/>
      <c r="J593" s="3">
        <v>0</v>
      </c>
      <c r="L593" s="3">
        <v>1</v>
      </c>
      <c r="N593" s="3">
        <v>1</v>
      </c>
      <c r="P593" s="3">
        <v>1</v>
      </c>
    </row>
    <row r="594" spans="1:28" ht="13">
      <c r="A594" s="249"/>
      <c r="B594" s="249"/>
      <c r="C594" s="249"/>
      <c r="D594" s="249"/>
      <c r="E594" s="242" t="s">
        <v>2</v>
      </c>
      <c r="F594" s="243"/>
      <c r="G594" s="243"/>
      <c r="H594" s="244"/>
      <c r="J594" s="3">
        <v>13</v>
      </c>
      <c r="L594" s="3">
        <v>12</v>
      </c>
      <c r="N594" s="3">
        <v>13</v>
      </c>
      <c r="P594" s="3">
        <v>13</v>
      </c>
    </row>
    <row r="595" spans="1:28" ht="13">
      <c r="A595" s="249"/>
      <c r="B595" s="249"/>
      <c r="C595" s="249"/>
      <c r="D595" s="249"/>
      <c r="E595" s="78" t="s">
        <v>48</v>
      </c>
      <c r="F595" s="78"/>
      <c r="G595" s="78"/>
      <c r="H595" s="78"/>
      <c r="J595" s="3">
        <v>4</v>
      </c>
      <c r="L595" s="3">
        <v>4</v>
      </c>
      <c r="N595" s="3">
        <v>4</v>
      </c>
      <c r="P595" s="3">
        <v>4</v>
      </c>
    </row>
    <row r="596" spans="1:28" ht="13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</row>
    <row r="597" spans="1:28" ht="13">
      <c r="A597" s="305">
        <v>16</v>
      </c>
      <c r="B597" s="298" t="s">
        <v>0</v>
      </c>
      <c r="C597" s="298" t="s">
        <v>0</v>
      </c>
      <c r="D597" s="318" t="s">
        <v>63</v>
      </c>
      <c r="E597" s="87" t="s">
        <v>13</v>
      </c>
      <c r="F597" s="59">
        <v>0</v>
      </c>
      <c r="G597" s="305" t="s">
        <v>175</v>
      </c>
      <c r="H597" s="20"/>
      <c r="I597" s="108" t="s">
        <v>13</v>
      </c>
      <c r="J597" s="108">
        <v>0</v>
      </c>
      <c r="K597" s="108" t="s">
        <v>13</v>
      </c>
      <c r="L597" s="108">
        <v>0</v>
      </c>
      <c r="M597" s="108" t="s">
        <v>13</v>
      </c>
      <c r="N597" s="108">
        <v>0</v>
      </c>
      <c r="O597" s="108" t="s">
        <v>13</v>
      </c>
      <c r="P597" s="108">
        <v>0</v>
      </c>
    </row>
    <row r="598" spans="1:28" ht="13">
      <c r="A598" s="249"/>
      <c r="B598" s="249"/>
      <c r="C598" s="249"/>
      <c r="D598" s="249"/>
      <c r="E598" s="87" t="s">
        <v>13</v>
      </c>
      <c r="F598" s="59">
        <v>6.9444444444444447E-4</v>
      </c>
      <c r="G598" s="249"/>
      <c r="H598" s="20"/>
      <c r="I598" s="139" t="s">
        <v>15</v>
      </c>
      <c r="J598" s="139">
        <v>0.25</v>
      </c>
      <c r="K598" s="108" t="s">
        <v>13</v>
      </c>
      <c r="L598" s="108">
        <v>0</v>
      </c>
      <c r="M598" s="108" t="s">
        <v>13</v>
      </c>
      <c r="N598" s="108">
        <v>0</v>
      </c>
      <c r="O598" s="108" t="s">
        <v>13</v>
      </c>
      <c r="P598" s="108">
        <v>0</v>
      </c>
    </row>
    <row r="599" spans="1:28" ht="13">
      <c r="A599" s="249"/>
      <c r="B599" s="249"/>
      <c r="C599" s="249"/>
      <c r="D599" s="249"/>
      <c r="E599" s="87" t="s">
        <v>13</v>
      </c>
      <c r="F599" s="59">
        <v>1.3888888888888889E-3</v>
      </c>
      <c r="G599" s="249"/>
      <c r="H599" s="20"/>
      <c r="I599" s="108" t="s">
        <v>13</v>
      </c>
      <c r="J599" s="108">
        <v>0</v>
      </c>
      <c r="K599" s="108" t="s">
        <v>13</v>
      </c>
      <c r="L599" s="108">
        <v>0</v>
      </c>
      <c r="M599" s="108" t="s">
        <v>13</v>
      </c>
      <c r="N599" s="108">
        <v>0</v>
      </c>
      <c r="O599" s="108" t="s">
        <v>13</v>
      </c>
      <c r="P599" s="108">
        <v>0</v>
      </c>
    </row>
    <row r="600" spans="1:28" ht="13">
      <c r="A600" s="249"/>
      <c r="B600" s="249"/>
      <c r="C600" s="249"/>
      <c r="D600" s="249"/>
      <c r="E600" s="87" t="s">
        <v>13</v>
      </c>
      <c r="F600" s="59">
        <v>2.0833333333333333E-3</v>
      </c>
      <c r="G600" s="249"/>
      <c r="H600" s="20"/>
      <c r="I600" s="108" t="s">
        <v>13</v>
      </c>
      <c r="J600" s="108">
        <v>0</v>
      </c>
      <c r="K600" s="108" t="s">
        <v>13</v>
      </c>
      <c r="L600" s="108">
        <v>0</v>
      </c>
      <c r="M600" s="108" t="s">
        <v>13</v>
      </c>
      <c r="N600" s="108">
        <v>0</v>
      </c>
      <c r="O600" s="108" t="s">
        <v>13</v>
      </c>
      <c r="P600" s="108">
        <v>0</v>
      </c>
    </row>
    <row r="601" spans="1:28" ht="13">
      <c r="A601" s="249"/>
      <c r="B601" s="249"/>
      <c r="C601" s="249"/>
      <c r="D601" s="249"/>
      <c r="E601" s="6" t="s">
        <v>19</v>
      </c>
      <c r="F601" s="59">
        <v>2.7777777777777779E-3</v>
      </c>
      <c r="G601" s="249"/>
      <c r="H601" s="19" t="s">
        <v>176</v>
      </c>
      <c r="I601" s="139" t="s">
        <v>13</v>
      </c>
      <c r="J601" s="139">
        <v>0</v>
      </c>
      <c r="K601" s="139" t="s">
        <v>15</v>
      </c>
      <c r="L601" s="139">
        <v>0.32</v>
      </c>
      <c r="M601" s="3" t="s">
        <v>19</v>
      </c>
      <c r="N601" s="3">
        <v>0.82</v>
      </c>
      <c r="O601" s="138" t="s">
        <v>177</v>
      </c>
      <c r="P601" s="138" t="s">
        <v>178</v>
      </c>
    </row>
    <row r="602" spans="1:28" ht="13">
      <c r="A602" s="249"/>
      <c r="B602" s="249"/>
      <c r="C602" s="249"/>
      <c r="D602" s="249"/>
      <c r="E602" s="6" t="s">
        <v>19</v>
      </c>
      <c r="F602" s="59">
        <v>3.472222222222222E-3</v>
      </c>
      <c r="G602" s="249"/>
      <c r="H602" s="19" t="s">
        <v>176</v>
      </c>
      <c r="I602" s="3" t="s">
        <v>19</v>
      </c>
      <c r="J602" s="3">
        <v>0.69</v>
      </c>
      <c r="K602" s="3" t="s">
        <v>19</v>
      </c>
      <c r="L602" s="3">
        <v>0.85</v>
      </c>
      <c r="M602" s="3" t="s">
        <v>19</v>
      </c>
      <c r="N602" s="3">
        <v>0.89</v>
      </c>
      <c r="O602" s="138" t="s">
        <v>177</v>
      </c>
      <c r="P602" s="138" t="s">
        <v>179</v>
      </c>
    </row>
    <row r="603" spans="1:28" ht="13">
      <c r="A603" s="249"/>
      <c r="B603" s="249"/>
      <c r="C603" s="249"/>
      <c r="D603" s="249"/>
      <c r="E603" s="19" t="s">
        <v>19</v>
      </c>
      <c r="F603" s="59">
        <v>4.1666666666666666E-3</v>
      </c>
      <c r="G603" s="249"/>
      <c r="H603" s="6" t="s">
        <v>176</v>
      </c>
      <c r="I603" s="3" t="s">
        <v>19</v>
      </c>
      <c r="J603" s="3">
        <v>0.51</v>
      </c>
      <c r="K603" s="3" t="s">
        <v>19</v>
      </c>
      <c r="L603" s="3">
        <v>0.85</v>
      </c>
      <c r="M603" s="3" t="s">
        <v>19</v>
      </c>
      <c r="N603" s="3">
        <v>0.91</v>
      </c>
      <c r="O603" s="138" t="s">
        <v>177</v>
      </c>
      <c r="P603" s="138" t="s">
        <v>180</v>
      </c>
    </row>
    <row r="604" spans="1:28" ht="13">
      <c r="A604" s="249"/>
      <c r="B604" s="249"/>
      <c r="C604" s="249"/>
      <c r="D604" s="249"/>
      <c r="E604" s="20" t="s">
        <v>19</v>
      </c>
      <c r="F604" s="59">
        <v>4.8611111111111112E-3</v>
      </c>
      <c r="G604" s="249"/>
      <c r="H604" s="20" t="s">
        <v>64</v>
      </c>
      <c r="I604" s="139" t="s">
        <v>13</v>
      </c>
      <c r="J604" s="139">
        <v>0</v>
      </c>
      <c r="K604" s="139" t="s">
        <v>13</v>
      </c>
      <c r="L604" s="139">
        <v>0</v>
      </c>
      <c r="M604" s="3" t="s">
        <v>19</v>
      </c>
      <c r="N604" s="3">
        <v>0.3</v>
      </c>
      <c r="O604" s="139" t="s">
        <v>13</v>
      </c>
      <c r="P604" s="139">
        <v>0</v>
      </c>
    </row>
    <row r="605" spans="1:28" ht="13">
      <c r="A605" s="249"/>
      <c r="B605" s="249"/>
      <c r="C605" s="249"/>
      <c r="D605" s="249"/>
      <c r="E605" s="6" t="s">
        <v>19</v>
      </c>
      <c r="F605" s="59">
        <v>5.5555555555555558E-3</v>
      </c>
      <c r="G605" s="249"/>
      <c r="H605" s="20" t="s">
        <v>176</v>
      </c>
      <c r="I605" s="139" t="s">
        <v>13</v>
      </c>
      <c r="J605" s="139">
        <v>0</v>
      </c>
      <c r="K605" s="3" t="s">
        <v>19</v>
      </c>
      <c r="L605" s="3">
        <v>0.85</v>
      </c>
      <c r="M605" s="3" t="s">
        <v>19</v>
      </c>
      <c r="N605" s="3">
        <v>0.91</v>
      </c>
      <c r="O605" s="3" t="s">
        <v>181</v>
      </c>
      <c r="P605" s="3">
        <v>0.7</v>
      </c>
    </row>
    <row r="606" spans="1:28" ht="13">
      <c r="A606" s="249"/>
      <c r="B606" s="249"/>
      <c r="C606" s="249"/>
      <c r="D606" s="249"/>
      <c r="E606" s="6" t="s">
        <v>19</v>
      </c>
      <c r="F606" s="59">
        <v>6.2500000000000003E-3</v>
      </c>
      <c r="G606" s="249"/>
      <c r="H606" s="20" t="s">
        <v>176</v>
      </c>
      <c r="I606" s="3" t="s">
        <v>19</v>
      </c>
      <c r="J606" s="3">
        <v>0.59</v>
      </c>
      <c r="K606" s="3" t="s">
        <v>19</v>
      </c>
      <c r="L606" s="3">
        <v>0.86</v>
      </c>
      <c r="M606" s="3" t="s">
        <v>19</v>
      </c>
      <c r="N606" s="3">
        <v>0.89</v>
      </c>
      <c r="O606" s="3" t="s">
        <v>181</v>
      </c>
      <c r="P606" s="3">
        <v>0.34</v>
      </c>
    </row>
    <row r="607" spans="1:28" ht="13">
      <c r="A607" s="249"/>
      <c r="B607" s="249"/>
      <c r="C607" s="249"/>
      <c r="D607" s="249"/>
      <c r="E607" s="20" t="s">
        <v>19</v>
      </c>
      <c r="F607" s="59">
        <v>6.9444444444444441E-3</v>
      </c>
      <c r="G607" s="249"/>
      <c r="H607" s="20" t="s">
        <v>176</v>
      </c>
      <c r="I607" s="139" t="s">
        <v>13</v>
      </c>
      <c r="J607" s="139">
        <v>0</v>
      </c>
      <c r="K607" s="3" t="s">
        <v>19</v>
      </c>
      <c r="L607" s="3">
        <v>0.51</v>
      </c>
      <c r="M607" s="3" t="s">
        <v>19</v>
      </c>
      <c r="N607" s="3">
        <v>0.76</v>
      </c>
      <c r="O607" s="139" t="s">
        <v>13</v>
      </c>
      <c r="P607" s="139">
        <v>0</v>
      </c>
    </row>
    <row r="608" spans="1:28" ht="13">
      <c r="A608" s="249"/>
      <c r="B608" s="249"/>
      <c r="C608" s="249"/>
      <c r="D608" s="249"/>
      <c r="E608" s="6" t="s">
        <v>19</v>
      </c>
      <c r="F608" s="59">
        <v>7.6388888888888886E-3</v>
      </c>
      <c r="G608" s="249"/>
      <c r="H608" s="78" t="s">
        <v>64</v>
      </c>
      <c r="I608" s="139" t="s">
        <v>13</v>
      </c>
      <c r="J608" s="139">
        <v>0</v>
      </c>
      <c r="K608" s="139" t="s">
        <v>13</v>
      </c>
      <c r="L608" s="139">
        <v>0</v>
      </c>
      <c r="M608" s="3" t="s">
        <v>19</v>
      </c>
      <c r="N608" s="3">
        <v>0.37</v>
      </c>
      <c r="O608" s="139" t="s">
        <v>13</v>
      </c>
      <c r="P608" s="139">
        <v>0</v>
      </c>
    </row>
    <row r="609" spans="1:28" ht="13">
      <c r="A609" s="249"/>
      <c r="B609" s="249"/>
      <c r="C609" s="249"/>
      <c r="D609" s="249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</row>
    <row r="610" spans="1:28" ht="13">
      <c r="A610" s="249"/>
      <c r="B610" s="249"/>
      <c r="C610" s="249"/>
      <c r="D610" s="249"/>
      <c r="E610" s="242" t="s">
        <v>16</v>
      </c>
      <c r="F610" s="243"/>
      <c r="G610" s="243"/>
      <c r="H610" s="244"/>
      <c r="J610" s="95">
        <f>AVERAGEA(J602:J603,J606)</f>
        <v>0.59666666666666668</v>
      </c>
      <c r="L610" s="95">
        <f>AVERAGEA(L602:L603,L605:L607)</f>
        <v>0.78400000000000003</v>
      </c>
      <c r="N610" s="95">
        <f>AVERAGEA(N601:N608)</f>
        <v>0.73124999999999996</v>
      </c>
      <c r="P610" s="95">
        <f>AVERAGEA(P605:P606)</f>
        <v>0.52</v>
      </c>
    </row>
    <row r="611" spans="1:28" ht="13">
      <c r="A611" s="249"/>
      <c r="B611" s="249"/>
      <c r="C611" s="249"/>
      <c r="D611" s="249"/>
      <c r="E611" s="242" t="s">
        <v>1</v>
      </c>
      <c r="F611" s="243"/>
      <c r="G611" s="243"/>
      <c r="H611" s="244"/>
      <c r="J611" s="3">
        <v>6</v>
      </c>
      <c r="L611" s="3">
        <v>3</v>
      </c>
      <c r="N611" s="3">
        <v>0</v>
      </c>
      <c r="P611" s="3">
        <v>6</v>
      </c>
    </row>
    <row r="612" spans="1:28" ht="13">
      <c r="A612" s="249"/>
      <c r="B612" s="249"/>
      <c r="C612" s="249"/>
      <c r="D612" s="249"/>
      <c r="E612" s="242" t="s">
        <v>2</v>
      </c>
      <c r="F612" s="243"/>
      <c r="G612" s="243"/>
      <c r="H612" s="244"/>
      <c r="J612" s="3">
        <v>3</v>
      </c>
      <c r="L612" s="3">
        <v>5</v>
      </c>
      <c r="N612" s="3">
        <v>8</v>
      </c>
      <c r="P612" s="3">
        <v>2</v>
      </c>
    </row>
    <row r="613" spans="1:28" ht="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</row>
    <row r="614" spans="1:28" ht="13">
      <c r="A614" s="305">
        <v>17</v>
      </c>
      <c r="B614" s="298" t="s">
        <v>0</v>
      </c>
      <c r="C614" s="298" t="s">
        <v>0</v>
      </c>
      <c r="D614" s="305" t="s">
        <v>65</v>
      </c>
      <c r="E614" s="50" t="s">
        <v>181</v>
      </c>
      <c r="F614" s="59">
        <v>0</v>
      </c>
      <c r="G614" s="305" t="s">
        <v>182</v>
      </c>
      <c r="I614" s="108" t="s">
        <v>13</v>
      </c>
      <c r="J614" s="108">
        <v>0</v>
      </c>
      <c r="K614" s="108" t="s">
        <v>13</v>
      </c>
      <c r="L614" s="108">
        <v>0</v>
      </c>
      <c r="M614" s="139" t="s">
        <v>181</v>
      </c>
      <c r="N614" s="139">
        <v>0.35</v>
      </c>
      <c r="O614" s="108" t="s">
        <v>13</v>
      </c>
      <c r="P614" s="108">
        <v>0</v>
      </c>
    </row>
    <row r="615" spans="1:28" ht="13">
      <c r="A615" s="249"/>
      <c r="B615" s="249"/>
      <c r="C615" s="249"/>
      <c r="D615" s="249"/>
      <c r="E615" s="50" t="s">
        <v>181</v>
      </c>
      <c r="F615" s="59">
        <v>6.9444444444444447E-4</v>
      </c>
      <c r="G615" s="249"/>
      <c r="I615" s="3" t="s">
        <v>181</v>
      </c>
      <c r="J615" s="3">
        <v>0.8</v>
      </c>
      <c r="K615" s="3" t="s">
        <v>181</v>
      </c>
      <c r="L615" s="3">
        <v>0.81</v>
      </c>
      <c r="M615" s="3" t="s">
        <v>181</v>
      </c>
      <c r="N615" s="3">
        <v>0.6</v>
      </c>
      <c r="O615" s="3" t="s">
        <v>181</v>
      </c>
      <c r="P615" s="3">
        <v>0.65</v>
      </c>
    </row>
    <row r="616" spans="1:28" ht="13">
      <c r="A616" s="249"/>
      <c r="B616" s="249"/>
      <c r="C616" s="249"/>
      <c r="D616" s="249"/>
      <c r="E616" s="50" t="s">
        <v>181</v>
      </c>
      <c r="F616" s="59">
        <v>1.3888888888888889E-3</v>
      </c>
      <c r="G616" s="249"/>
      <c r="I616" s="3" t="s">
        <v>181</v>
      </c>
      <c r="J616" s="3">
        <v>0.91</v>
      </c>
      <c r="K616" s="3" t="s">
        <v>181</v>
      </c>
      <c r="L616" s="3">
        <v>0.81</v>
      </c>
      <c r="M616" s="139" t="s">
        <v>13</v>
      </c>
      <c r="N616" s="139">
        <v>0</v>
      </c>
      <c r="O616" s="3" t="s">
        <v>181</v>
      </c>
      <c r="P616" s="3">
        <v>0.84</v>
      </c>
    </row>
    <row r="617" spans="1:28" ht="13">
      <c r="A617" s="249"/>
      <c r="B617" s="249"/>
      <c r="C617" s="249"/>
      <c r="D617" s="249"/>
      <c r="E617" s="50" t="s">
        <v>181</v>
      </c>
      <c r="F617" s="59">
        <v>2.0833333333333333E-3</v>
      </c>
      <c r="G617" s="249"/>
      <c r="H617" s="140" t="s">
        <v>66</v>
      </c>
      <c r="I617" s="3" t="s">
        <v>181</v>
      </c>
      <c r="J617" s="3">
        <v>0.91</v>
      </c>
      <c r="K617" s="139" t="s">
        <v>13</v>
      </c>
      <c r="L617" s="139">
        <v>0</v>
      </c>
      <c r="M617" s="3" t="s">
        <v>181</v>
      </c>
      <c r="N617" s="3">
        <v>0.47</v>
      </c>
      <c r="O617" s="3" t="s">
        <v>181</v>
      </c>
      <c r="P617" s="3">
        <v>0.83</v>
      </c>
    </row>
    <row r="618" spans="1:28" ht="13">
      <c r="A618" s="249"/>
      <c r="B618" s="249"/>
      <c r="C618" s="249"/>
      <c r="D618" s="249"/>
      <c r="E618" s="50" t="s">
        <v>181</v>
      </c>
      <c r="F618" s="59">
        <v>2.7777777777777779E-3</v>
      </c>
      <c r="G618" s="249"/>
      <c r="I618" s="3" t="s">
        <v>181</v>
      </c>
      <c r="J618" s="3">
        <v>0.93</v>
      </c>
      <c r="K618" s="3" t="s">
        <v>181</v>
      </c>
      <c r="L618" s="3">
        <v>0.57999999999999996</v>
      </c>
      <c r="M618" s="3" t="s">
        <v>181</v>
      </c>
      <c r="N618" s="3">
        <v>0.53</v>
      </c>
      <c r="O618" s="3" t="s">
        <v>181</v>
      </c>
      <c r="P618" s="3">
        <v>0.87</v>
      </c>
    </row>
    <row r="619" spans="1:28" ht="13">
      <c r="A619" s="249"/>
      <c r="B619" s="249"/>
      <c r="C619" s="249"/>
      <c r="D619" s="249"/>
      <c r="E619" s="50" t="s">
        <v>181</v>
      </c>
      <c r="F619" s="59">
        <v>3.472222222222222E-3</v>
      </c>
      <c r="G619" s="249"/>
      <c r="I619" s="3" t="s">
        <v>181</v>
      </c>
      <c r="J619" s="3">
        <v>0.8</v>
      </c>
      <c r="K619" s="3" t="s">
        <v>181</v>
      </c>
      <c r="L619" s="3">
        <v>0.79</v>
      </c>
      <c r="M619" s="3" t="s">
        <v>181</v>
      </c>
      <c r="N619" s="3">
        <v>0.84</v>
      </c>
      <c r="O619" s="3" t="s">
        <v>181</v>
      </c>
      <c r="P619" s="3">
        <v>0.57999999999999996</v>
      </c>
    </row>
    <row r="620" spans="1:28" ht="13">
      <c r="A620" s="249"/>
      <c r="B620" s="249"/>
      <c r="C620" s="249"/>
      <c r="D620" s="249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</row>
    <row r="621" spans="1:28" ht="13">
      <c r="A621" s="249"/>
      <c r="B621" s="249"/>
      <c r="C621" s="249"/>
      <c r="D621" s="249"/>
      <c r="E621" s="242" t="s">
        <v>16</v>
      </c>
      <c r="F621" s="243"/>
      <c r="G621" s="243"/>
      <c r="H621" s="244"/>
      <c r="J621" s="3">
        <f>AVERAGEA(J615:J619)</f>
        <v>0.87000000000000011</v>
      </c>
      <c r="L621" s="95">
        <f>AVERAGEA(L615:L616,L618:L619)</f>
        <v>0.74750000000000005</v>
      </c>
      <c r="N621" s="95">
        <f>AVERAGEA(N615,N617:N619)</f>
        <v>0.61</v>
      </c>
      <c r="P621" s="95">
        <f>AVERAGEA(P615:P619)</f>
        <v>0.754</v>
      </c>
    </row>
    <row r="622" spans="1:28" ht="13">
      <c r="A622" s="249"/>
      <c r="B622" s="249"/>
      <c r="C622" s="249"/>
      <c r="D622" s="249"/>
      <c r="E622" s="242" t="s">
        <v>1</v>
      </c>
      <c r="F622" s="243"/>
      <c r="G622" s="243"/>
      <c r="H622" s="244"/>
      <c r="J622" s="3">
        <v>0</v>
      </c>
      <c r="L622" s="3">
        <v>1</v>
      </c>
      <c r="N622" s="3">
        <v>4</v>
      </c>
      <c r="P622" s="3">
        <v>0</v>
      </c>
    </row>
    <row r="623" spans="1:28" ht="13">
      <c r="A623" s="249"/>
      <c r="B623" s="249"/>
      <c r="C623" s="249"/>
      <c r="D623" s="249"/>
      <c r="E623" s="242" t="s">
        <v>2</v>
      </c>
      <c r="F623" s="243"/>
      <c r="G623" s="243"/>
      <c r="H623" s="244"/>
      <c r="J623" s="3">
        <v>5</v>
      </c>
      <c r="L623" s="3">
        <v>4</v>
      </c>
      <c r="N623" s="3">
        <v>3</v>
      </c>
      <c r="O623" s="141"/>
      <c r="P623" s="3">
        <v>5</v>
      </c>
    </row>
    <row r="624" spans="1:28" ht="13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</row>
  </sheetData>
  <mergeCells count="158">
    <mergeCell ref="E623:H623"/>
    <mergeCell ref="H525:H527"/>
    <mergeCell ref="H529:H530"/>
    <mergeCell ref="E541:H541"/>
    <mergeCell ref="E542:H542"/>
    <mergeCell ref="E543:H543"/>
    <mergeCell ref="E565:H565"/>
    <mergeCell ref="E566:H566"/>
    <mergeCell ref="E180:H180"/>
    <mergeCell ref="E181:H181"/>
    <mergeCell ref="G183:G203"/>
    <mergeCell ref="E205:H205"/>
    <mergeCell ref="E206:H206"/>
    <mergeCell ref="E207:H207"/>
    <mergeCell ref="G209:G238"/>
    <mergeCell ref="E240:H240"/>
    <mergeCell ref="E241:H241"/>
    <mergeCell ref="E242:H242"/>
    <mergeCell ref="G262:G271"/>
    <mergeCell ref="E273:H273"/>
    <mergeCell ref="E274:H274"/>
    <mergeCell ref="E275:H275"/>
    <mergeCell ref="G277:G316"/>
    <mergeCell ref="E318:H318"/>
    <mergeCell ref="Q587:Q590"/>
    <mergeCell ref="E592:H592"/>
    <mergeCell ref="E593:H593"/>
    <mergeCell ref="E594:H594"/>
    <mergeCell ref="E610:H610"/>
    <mergeCell ref="E611:H611"/>
    <mergeCell ref="E612:H612"/>
    <mergeCell ref="E621:H621"/>
    <mergeCell ref="E622:H622"/>
    <mergeCell ref="G547:G563"/>
    <mergeCell ref="G569:G590"/>
    <mergeCell ref="G597:G608"/>
    <mergeCell ref="G614:G619"/>
    <mergeCell ref="G323:G405"/>
    <mergeCell ref="G411:G457"/>
    <mergeCell ref="H479:H482"/>
    <mergeCell ref="H483:H488"/>
    <mergeCell ref="H496:H498"/>
    <mergeCell ref="H499:H508"/>
    <mergeCell ref="H531:H532"/>
    <mergeCell ref="E567:H567"/>
    <mergeCell ref="E587:E590"/>
    <mergeCell ref="E459:H459"/>
    <mergeCell ref="E460:H460"/>
    <mergeCell ref="E461:H461"/>
    <mergeCell ref="G244:G256"/>
    <mergeCell ref="E258:H258"/>
    <mergeCell ref="E259:H259"/>
    <mergeCell ref="E260:H260"/>
    <mergeCell ref="E407:H407"/>
    <mergeCell ref="E408:H408"/>
    <mergeCell ref="E409:H409"/>
    <mergeCell ref="H514:H515"/>
    <mergeCell ref="H516:H521"/>
    <mergeCell ref="G463:G539"/>
    <mergeCell ref="E319:H319"/>
    <mergeCell ref="E320:H320"/>
    <mergeCell ref="A597:A612"/>
    <mergeCell ref="A614:A623"/>
    <mergeCell ref="B614:B623"/>
    <mergeCell ref="C614:C623"/>
    <mergeCell ref="D614:D623"/>
    <mergeCell ref="A569:A595"/>
    <mergeCell ref="B569:B595"/>
    <mergeCell ref="C569:C595"/>
    <mergeCell ref="D569:D595"/>
    <mergeCell ref="B597:B612"/>
    <mergeCell ref="C597:C612"/>
    <mergeCell ref="D597:D612"/>
    <mergeCell ref="B411:B461"/>
    <mergeCell ref="C411:C461"/>
    <mergeCell ref="D411:D461"/>
    <mergeCell ref="C547:C567"/>
    <mergeCell ref="D547:D567"/>
    <mergeCell ref="A411:A461"/>
    <mergeCell ref="A463:A543"/>
    <mergeCell ref="B463:B543"/>
    <mergeCell ref="C463:C543"/>
    <mergeCell ref="D463:D543"/>
    <mergeCell ref="A547:A567"/>
    <mergeCell ref="B547:B567"/>
    <mergeCell ref="A209:A242"/>
    <mergeCell ref="A244:A260"/>
    <mergeCell ref="B244:B260"/>
    <mergeCell ref="C244:C260"/>
    <mergeCell ref="D244:D260"/>
    <mergeCell ref="A262:A275"/>
    <mergeCell ref="B262:B275"/>
    <mergeCell ref="A323:A409"/>
    <mergeCell ref="B323:B409"/>
    <mergeCell ref="C323:C409"/>
    <mergeCell ref="D323:D409"/>
    <mergeCell ref="B209:B242"/>
    <mergeCell ref="C209:C241"/>
    <mergeCell ref="D209:D242"/>
    <mergeCell ref="C262:C275"/>
    <mergeCell ref="D262:D275"/>
    <mergeCell ref="A277:A320"/>
    <mergeCell ref="B277:B320"/>
    <mergeCell ref="C277:C320"/>
    <mergeCell ref="D277:D320"/>
    <mergeCell ref="G167:G177"/>
    <mergeCell ref="E179:H179"/>
    <mergeCell ref="A134:A165"/>
    <mergeCell ref="A167:A181"/>
    <mergeCell ref="B167:B181"/>
    <mergeCell ref="C167:C181"/>
    <mergeCell ref="D167:D181"/>
    <mergeCell ref="A183:A207"/>
    <mergeCell ref="B183:B207"/>
    <mergeCell ref="B134:B165"/>
    <mergeCell ref="C134:C165"/>
    <mergeCell ref="D134:D165"/>
    <mergeCell ref="G134:G161"/>
    <mergeCell ref="E163:H163"/>
    <mergeCell ref="E164:H164"/>
    <mergeCell ref="E165:H165"/>
    <mergeCell ref="C183:C207"/>
    <mergeCell ref="D183:D207"/>
    <mergeCell ref="C93:C132"/>
    <mergeCell ref="D93:D132"/>
    <mergeCell ref="G93:G128"/>
    <mergeCell ref="E130:H130"/>
    <mergeCell ref="E131:H131"/>
    <mergeCell ref="E132:H132"/>
    <mergeCell ref="A3:A33"/>
    <mergeCell ref="A35:A91"/>
    <mergeCell ref="B35:B91"/>
    <mergeCell ref="C35:C91"/>
    <mergeCell ref="D35:D91"/>
    <mergeCell ref="A93:A132"/>
    <mergeCell ref="B93:B132"/>
    <mergeCell ref="G35:G87"/>
    <mergeCell ref="E89:H89"/>
    <mergeCell ref="E90:H90"/>
    <mergeCell ref="E91:H91"/>
    <mergeCell ref="E31:H31"/>
    <mergeCell ref="E32:H32"/>
    <mergeCell ref="A1:A2"/>
    <mergeCell ref="B3:B33"/>
    <mergeCell ref="C3:C33"/>
    <mergeCell ref="D3:D33"/>
    <mergeCell ref="G3:G29"/>
    <mergeCell ref="H20:H22"/>
    <mergeCell ref="E33:H33"/>
    <mergeCell ref="B1:B2"/>
    <mergeCell ref="C1:C2"/>
    <mergeCell ref="D1:D2"/>
    <mergeCell ref="E1:E2"/>
    <mergeCell ref="F1:F2"/>
    <mergeCell ref="G1:H1"/>
    <mergeCell ref="I1:P1"/>
    <mergeCell ref="H24:H25"/>
    <mergeCell ref="H26:H28"/>
  </mergeCells>
  <hyperlinks>
    <hyperlink ref="B3" r:id="rId1" location="slide=id.g27fe7e7966a_0_573" xr:uid="{00000000-0004-0000-0600-000000000000}"/>
    <hyperlink ref="C3" r:id="rId2" xr:uid="{00000000-0004-0000-0600-000001000000}"/>
    <hyperlink ref="B35" r:id="rId3" location="slide=id.g27fe7e7966a_0_601" xr:uid="{00000000-0004-0000-0600-000002000000}"/>
    <hyperlink ref="C35" r:id="rId4" xr:uid="{00000000-0004-0000-0600-000003000000}"/>
    <hyperlink ref="B93" r:id="rId5" location="slide=id.g27fe7e7966a_0_589" xr:uid="{00000000-0004-0000-0600-000004000000}"/>
    <hyperlink ref="C93" r:id="rId6" xr:uid="{00000000-0004-0000-0600-000005000000}"/>
    <hyperlink ref="B134" r:id="rId7" location="slide=id.g27fe7e7966a_0_617" xr:uid="{00000000-0004-0000-0600-000006000000}"/>
    <hyperlink ref="C134" r:id="rId8" xr:uid="{00000000-0004-0000-0600-000007000000}"/>
    <hyperlink ref="B167" r:id="rId9" location="slide=id.g27fe7e7966a_0_661" xr:uid="{00000000-0004-0000-0600-000008000000}"/>
    <hyperlink ref="C167" r:id="rId10" xr:uid="{00000000-0004-0000-0600-000009000000}"/>
    <hyperlink ref="B183" r:id="rId11" location="slide=id.g27fe7e7966a_0_673" xr:uid="{00000000-0004-0000-0600-00000A000000}"/>
    <hyperlink ref="C183" r:id="rId12" xr:uid="{00000000-0004-0000-0600-00000B000000}"/>
    <hyperlink ref="B209" r:id="rId13" location="slide=id.g2813391360f_0_0" xr:uid="{00000000-0004-0000-0600-00000C000000}"/>
    <hyperlink ref="C209" r:id="rId14" xr:uid="{00000000-0004-0000-0600-00000D000000}"/>
    <hyperlink ref="B244" r:id="rId15" location="slide=id.g27fe7e7966a_0_629" xr:uid="{00000000-0004-0000-0600-00000E000000}"/>
    <hyperlink ref="C244" r:id="rId16" xr:uid="{00000000-0004-0000-0600-00000F000000}"/>
    <hyperlink ref="B262" r:id="rId17" location="slide=id.g2813391360f_0_16" xr:uid="{00000000-0004-0000-0600-000010000000}"/>
    <hyperlink ref="C262" r:id="rId18" xr:uid="{00000000-0004-0000-0600-000011000000}"/>
    <hyperlink ref="B277" r:id="rId19" location="slide=id.g27fe7e7966a_0_705" xr:uid="{00000000-0004-0000-0600-000012000000}"/>
    <hyperlink ref="C277" r:id="rId20" xr:uid="{00000000-0004-0000-0600-000013000000}"/>
    <hyperlink ref="B323" r:id="rId21" location="slide=id.g27fe7e7966a_0_641" xr:uid="{00000000-0004-0000-0600-000014000000}"/>
    <hyperlink ref="C323" r:id="rId22" xr:uid="{00000000-0004-0000-0600-000015000000}"/>
    <hyperlink ref="B411" r:id="rId23" location="slide=id.g27fe7e7966a_0_725" xr:uid="{00000000-0004-0000-0600-000016000000}"/>
    <hyperlink ref="C411" r:id="rId24" xr:uid="{00000000-0004-0000-0600-000017000000}"/>
    <hyperlink ref="B463" r:id="rId25" location="slide=id.g27fe7e7966a_0_693" xr:uid="{00000000-0004-0000-0600-000018000000}"/>
    <hyperlink ref="C463" r:id="rId26" xr:uid="{00000000-0004-0000-0600-000019000000}"/>
    <hyperlink ref="B547" r:id="rId27" location="slide=id.g27fe7e7966a_0_800" xr:uid="{00000000-0004-0000-0600-00001A000000}"/>
    <hyperlink ref="C547" r:id="rId28" xr:uid="{00000000-0004-0000-0600-00001B000000}"/>
    <hyperlink ref="B569" r:id="rId29" location="slide=id.g27fe7e7966a_0_929" xr:uid="{00000000-0004-0000-0600-00001C000000}"/>
    <hyperlink ref="C569" r:id="rId30" xr:uid="{00000000-0004-0000-0600-00001D000000}"/>
    <hyperlink ref="B597" r:id="rId31" location="slide=id.g27fe7e7966a_0_945" xr:uid="{00000000-0004-0000-0600-00001E000000}"/>
    <hyperlink ref="C597" r:id="rId32" xr:uid="{00000000-0004-0000-0600-00001F000000}"/>
    <hyperlink ref="B614" r:id="rId33" location="slide=id.g27fe7e7966a_0_812" xr:uid="{00000000-0004-0000-0600-000020000000}"/>
    <hyperlink ref="C614" r:id="rId34" xr:uid="{00000000-0004-0000-0600-00002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893"/>
  <sheetViews>
    <sheetView tabSelected="1" workbookViewId="0">
      <pane ySplit="2" topLeftCell="A335" activePane="bottomLeft" state="frozen"/>
      <selection pane="bottomLeft" activeCell="B3" sqref="B3:B16"/>
    </sheetView>
  </sheetViews>
  <sheetFormatPr baseColWidth="10" defaultColWidth="12.6640625" defaultRowHeight="15.75" customHeight="1"/>
  <cols>
    <col min="1" max="1" width="6.33203125" customWidth="1"/>
    <col min="5" max="5" width="14.6640625" customWidth="1"/>
    <col min="9" max="9" width="16.33203125" customWidth="1"/>
    <col min="11" max="11" width="16.33203125" customWidth="1"/>
    <col min="13" max="13" width="16.1640625" customWidth="1"/>
    <col min="15" max="15" width="15.1640625" customWidth="1"/>
  </cols>
  <sheetData>
    <row r="1" spans="1:17" ht="15.75" customHeight="1">
      <c r="A1" s="330" t="s">
        <v>21</v>
      </c>
      <c r="B1" s="258" t="s">
        <v>22</v>
      </c>
      <c r="C1" s="258" t="s">
        <v>23</v>
      </c>
      <c r="D1" s="327" t="s">
        <v>24</v>
      </c>
      <c r="E1" s="327" t="s">
        <v>7</v>
      </c>
      <c r="F1" s="327" t="s">
        <v>183</v>
      </c>
      <c r="G1" s="328" t="s">
        <v>25</v>
      </c>
      <c r="H1" s="244"/>
      <c r="I1" s="329" t="s">
        <v>26</v>
      </c>
      <c r="J1" s="243"/>
      <c r="K1" s="243"/>
      <c r="L1" s="243"/>
      <c r="M1" s="243"/>
      <c r="N1" s="243"/>
      <c r="O1" s="243"/>
      <c r="P1" s="244"/>
      <c r="Q1" s="142"/>
    </row>
    <row r="2" spans="1:17" ht="15.75" customHeight="1">
      <c r="A2" s="249"/>
      <c r="B2" s="249"/>
      <c r="C2" s="249"/>
      <c r="D2" s="246"/>
      <c r="E2" s="246"/>
      <c r="F2" s="246"/>
      <c r="G2" s="143" t="s">
        <v>28</v>
      </c>
      <c r="H2" s="144" t="s">
        <v>29</v>
      </c>
      <c r="I2" s="145" t="s">
        <v>11</v>
      </c>
      <c r="J2" s="146" t="s">
        <v>30</v>
      </c>
      <c r="K2" s="147" t="s">
        <v>11</v>
      </c>
      <c r="L2" s="147" t="s">
        <v>10</v>
      </c>
      <c r="M2" s="146" t="s">
        <v>11</v>
      </c>
      <c r="N2" s="146" t="s">
        <v>31</v>
      </c>
      <c r="O2" s="147" t="s">
        <v>11</v>
      </c>
      <c r="P2" s="16" t="s">
        <v>12</v>
      </c>
      <c r="Q2" s="142" t="s">
        <v>32</v>
      </c>
    </row>
    <row r="3" spans="1:17" ht="15.75" customHeight="1">
      <c r="A3" s="305">
        <v>1</v>
      </c>
      <c r="B3" s="312" t="s">
        <v>0</v>
      </c>
      <c r="C3" s="312" t="s">
        <v>0</v>
      </c>
      <c r="D3" s="331" t="s">
        <v>3</v>
      </c>
      <c r="E3" s="6" t="s">
        <v>15</v>
      </c>
      <c r="F3" s="23">
        <v>0</v>
      </c>
      <c r="G3" s="331" t="s">
        <v>68</v>
      </c>
      <c r="H3" s="6"/>
      <c r="I3" s="6" t="s">
        <v>15</v>
      </c>
      <c r="J3" s="8">
        <v>0.93</v>
      </c>
      <c r="K3" s="6" t="s">
        <v>15</v>
      </c>
      <c r="L3" s="8">
        <v>0.86</v>
      </c>
      <c r="M3" s="6" t="s">
        <v>15</v>
      </c>
      <c r="N3" s="8">
        <v>0.95</v>
      </c>
      <c r="O3" s="6" t="s">
        <v>15</v>
      </c>
      <c r="P3" s="8">
        <v>0.91</v>
      </c>
    </row>
    <row r="4" spans="1:17" ht="15.75" customHeight="1">
      <c r="A4" s="249"/>
      <c r="B4" s="249"/>
      <c r="C4" s="249"/>
      <c r="D4" s="249"/>
      <c r="E4" s="6" t="s">
        <v>15</v>
      </c>
      <c r="F4" s="23">
        <v>0.1</v>
      </c>
      <c r="G4" s="249"/>
      <c r="H4" s="6"/>
      <c r="I4" s="6" t="s">
        <v>15</v>
      </c>
      <c r="J4" s="8">
        <v>0.94</v>
      </c>
      <c r="K4" s="6" t="s">
        <v>15</v>
      </c>
      <c r="L4" s="8">
        <v>0.87</v>
      </c>
      <c r="M4" s="6" t="s">
        <v>15</v>
      </c>
      <c r="N4" s="8">
        <v>0.95</v>
      </c>
      <c r="O4" s="6" t="s">
        <v>15</v>
      </c>
      <c r="P4" s="8">
        <v>0.9</v>
      </c>
    </row>
    <row r="5" spans="1:17" ht="15.75" customHeight="1">
      <c r="A5" s="249"/>
      <c r="B5" s="249"/>
      <c r="C5" s="249"/>
      <c r="D5" s="249"/>
      <c r="E5" s="6" t="s">
        <v>15</v>
      </c>
      <c r="F5" s="23">
        <v>0.2</v>
      </c>
      <c r="G5" s="249"/>
      <c r="H5" s="6"/>
      <c r="I5" s="6" t="s">
        <v>15</v>
      </c>
      <c r="J5" s="8">
        <v>0.93</v>
      </c>
      <c r="K5" s="6" t="s">
        <v>15</v>
      </c>
      <c r="L5" s="8">
        <v>0.88</v>
      </c>
      <c r="M5" s="6" t="s">
        <v>15</v>
      </c>
      <c r="N5" s="8">
        <v>0.95</v>
      </c>
      <c r="O5" s="6" t="s">
        <v>15</v>
      </c>
      <c r="P5" s="8">
        <v>0.91</v>
      </c>
    </row>
    <row r="6" spans="1:17" ht="15.75" customHeight="1">
      <c r="A6" s="249"/>
      <c r="B6" s="249"/>
      <c r="C6" s="249"/>
      <c r="D6" s="249"/>
      <c r="E6" s="6" t="s">
        <v>15</v>
      </c>
      <c r="F6" s="23">
        <v>0.3</v>
      </c>
      <c r="G6" s="249"/>
      <c r="H6" s="6"/>
      <c r="I6" s="6" t="s">
        <v>15</v>
      </c>
      <c r="J6" s="8">
        <v>0.93</v>
      </c>
      <c r="K6" s="6" t="s">
        <v>15</v>
      </c>
      <c r="L6" s="8">
        <v>0.88</v>
      </c>
      <c r="M6" s="6" t="s">
        <v>15</v>
      </c>
      <c r="N6" s="8">
        <v>0.95</v>
      </c>
      <c r="O6" s="6" t="s">
        <v>15</v>
      </c>
      <c r="P6" s="8">
        <v>0.91</v>
      </c>
    </row>
    <row r="7" spans="1:17" ht="15.75" customHeight="1">
      <c r="A7" s="249"/>
      <c r="B7" s="249"/>
      <c r="C7" s="249"/>
      <c r="D7" s="249"/>
      <c r="E7" s="6" t="s">
        <v>15</v>
      </c>
      <c r="F7" s="23">
        <v>0.4</v>
      </c>
      <c r="G7" s="249"/>
      <c r="H7" s="6"/>
      <c r="I7" s="6" t="s">
        <v>15</v>
      </c>
      <c r="J7" s="8">
        <v>0.93</v>
      </c>
      <c r="K7" s="6" t="s">
        <v>15</v>
      </c>
      <c r="L7" s="8">
        <v>0.86</v>
      </c>
      <c r="M7" s="6" t="s">
        <v>15</v>
      </c>
      <c r="N7" s="8">
        <v>0.95</v>
      </c>
      <c r="O7" s="6" t="s">
        <v>15</v>
      </c>
      <c r="P7" s="8">
        <v>0.91</v>
      </c>
    </row>
    <row r="8" spans="1:17" ht="15.75" customHeight="1">
      <c r="A8" s="249"/>
      <c r="B8" s="249"/>
      <c r="C8" s="249"/>
      <c r="D8" s="249"/>
      <c r="E8" s="6" t="s">
        <v>15</v>
      </c>
      <c r="F8" s="23">
        <v>0.5</v>
      </c>
      <c r="G8" s="249"/>
      <c r="H8" s="6"/>
      <c r="I8" s="6" t="s">
        <v>15</v>
      </c>
      <c r="J8" s="8">
        <v>0.93</v>
      </c>
      <c r="K8" s="6" t="s">
        <v>15</v>
      </c>
      <c r="L8" s="8">
        <v>0.86</v>
      </c>
      <c r="M8" s="6" t="s">
        <v>15</v>
      </c>
      <c r="N8" s="8">
        <v>0.95</v>
      </c>
      <c r="O8" s="6" t="s">
        <v>15</v>
      </c>
      <c r="P8" s="8">
        <v>0.91</v>
      </c>
    </row>
    <row r="9" spans="1:17" ht="15.75" customHeight="1">
      <c r="A9" s="249"/>
      <c r="B9" s="249"/>
      <c r="C9" s="249"/>
      <c r="D9" s="249"/>
      <c r="E9" s="6" t="s">
        <v>15</v>
      </c>
      <c r="F9" s="23">
        <v>0.6</v>
      </c>
      <c r="G9" s="249"/>
      <c r="H9" s="6"/>
      <c r="I9" s="6" t="s">
        <v>15</v>
      </c>
      <c r="J9" s="8">
        <v>0.93</v>
      </c>
      <c r="K9" s="6" t="s">
        <v>15</v>
      </c>
      <c r="L9" s="8">
        <v>0.85</v>
      </c>
      <c r="M9" s="6" t="s">
        <v>15</v>
      </c>
      <c r="N9" s="8">
        <v>0.95</v>
      </c>
      <c r="O9" s="6" t="s">
        <v>15</v>
      </c>
      <c r="P9" s="8">
        <v>0.92</v>
      </c>
    </row>
    <row r="10" spans="1:17" ht="15.75" customHeight="1">
      <c r="A10" s="249"/>
      <c r="B10" s="249"/>
      <c r="C10" s="249"/>
      <c r="D10" s="249"/>
      <c r="E10" s="6" t="s">
        <v>15</v>
      </c>
      <c r="F10" s="23">
        <v>0.7</v>
      </c>
      <c r="G10" s="249"/>
      <c r="H10" s="6"/>
      <c r="I10" s="6" t="s">
        <v>15</v>
      </c>
      <c r="J10" s="8">
        <v>0.89</v>
      </c>
      <c r="K10" s="6" t="s">
        <v>15</v>
      </c>
      <c r="L10" s="8">
        <v>0.86</v>
      </c>
      <c r="M10" s="6" t="s">
        <v>15</v>
      </c>
      <c r="N10" s="8">
        <v>0.95</v>
      </c>
      <c r="O10" s="6" t="s">
        <v>15</v>
      </c>
      <c r="P10" s="8">
        <v>0.9</v>
      </c>
    </row>
    <row r="11" spans="1:17" ht="15.75" customHeight="1">
      <c r="A11" s="249"/>
      <c r="B11" s="249"/>
      <c r="C11" s="249"/>
      <c r="D11" s="249"/>
      <c r="E11" s="6" t="s">
        <v>15</v>
      </c>
      <c r="F11" s="23">
        <v>0.8</v>
      </c>
      <c r="G11" s="249"/>
      <c r="H11" s="293" t="s">
        <v>136</v>
      </c>
      <c r="I11" s="74" t="s">
        <v>13</v>
      </c>
      <c r="J11" s="75">
        <v>0</v>
      </c>
      <c r="K11" s="6" t="s">
        <v>15</v>
      </c>
      <c r="L11" s="8">
        <v>0.64</v>
      </c>
      <c r="M11" s="6" t="s">
        <v>15</v>
      </c>
      <c r="N11" s="8">
        <v>0.91</v>
      </c>
      <c r="O11" s="6" t="s">
        <v>15</v>
      </c>
      <c r="P11" s="8">
        <v>0.75</v>
      </c>
    </row>
    <row r="12" spans="1:17" ht="15.75" customHeight="1">
      <c r="A12" s="249"/>
      <c r="B12" s="249"/>
      <c r="C12" s="249"/>
      <c r="D12" s="249"/>
      <c r="E12" s="6" t="s">
        <v>15</v>
      </c>
      <c r="F12" s="23">
        <v>0.9</v>
      </c>
      <c r="G12" s="249"/>
      <c r="H12" s="249"/>
      <c r="I12" s="74" t="s">
        <v>13</v>
      </c>
      <c r="J12" s="75">
        <v>0</v>
      </c>
      <c r="K12" s="74" t="s">
        <v>13</v>
      </c>
      <c r="L12" s="75">
        <v>0</v>
      </c>
      <c r="M12" s="74" t="s">
        <v>107</v>
      </c>
      <c r="N12" s="75">
        <v>0.31</v>
      </c>
      <c r="O12" s="74" t="s">
        <v>13</v>
      </c>
      <c r="P12" s="75">
        <v>0</v>
      </c>
    </row>
    <row r="13" spans="1:17" ht="15.75" customHeight="1">
      <c r="A13" s="249"/>
      <c r="B13" s="249"/>
      <c r="C13" s="249"/>
      <c r="D13" s="249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</row>
    <row r="14" spans="1:17" ht="15.75" customHeight="1">
      <c r="A14" s="249"/>
      <c r="B14" s="249"/>
      <c r="C14" s="249"/>
      <c r="D14" s="249"/>
      <c r="E14" s="296" t="s">
        <v>16</v>
      </c>
      <c r="F14" s="249"/>
      <c r="G14" s="249"/>
      <c r="H14" s="249"/>
      <c r="I14" s="6"/>
      <c r="J14" s="95">
        <f>AVERAGEA(J3:J10)</f>
        <v>0.92624999999999991</v>
      </c>
      <c r="K14" s="6"/>
      <c r="L14" s="6">
        <f>AVERAGEA(L3:L11)</f>
        <v>0.84</v>
      </c>
      <c r="M14" s="6"/>
      <c r="N14" s="6">
        <f>AVERAGEA(N3:N11)</f>
        <v>0.94555555555555548</v>
      </c>
      <c r="O14" s="6"/>
      <c r="P14" s="6">
        <f>AVERAGEA(P3:P11)</f>
        <v>0.89111111111111108</v>
      </c>
      <c r="Q14" s="95" t="s">
        <v>265</v>
      </c>
    </row>
    <row r="15" spans="1:17" ht="15.75" customHeight="1">
      <c r="A15" s="249"/>
      <c r="B15" s="249"/>
      <c r="C15" s="249"/>
      <c r="D15" s="249"/>
      <c r="E15" s="296" t="s">
        <v>1</v>
      </c>
      <c r="F15" s="249"/>
      <c r="G15" s="249"/>
      <c r="H15" s="249"/>
      <c r="I15" s="6"/>
      <c r="J15" s="6">
        <v>2</v>
      </c>
      <c r="K15" s="6"/>
      <c r="L15" s="6">
        <v>1</v>
      </c>
      <c r="M15" s="6"/>
      <c r="N15" s="6">
        <v>1</v>
      </c>
      <c r="O15" s="6"/>
      <c r="P15" s="6">
        <v>1</v>
      </c>
    </row>
    <row r="16" spans="1:17" ht="15.75" customHeight="1">
      <c r="A16" s="249"/>
      <c r="B16" s="249"/>
      <c r="C16" s="249"/>
      <c r="D16" s="249"/>
      <c r="E16" s="296" t="s">
        <v>2</v>
      </c>
      <c r="F16" s="249"/>
      <c r="G16" s="249"/>
      <c r="H16" s="249"/>
      <c r="I16" s="6"/>
      <c r="J16" s="6">
        <v>8</v>
      </c>
      <c r="K16" s="6"/>
      <c r="L16" s="6">
        <v>9</v>
      </c>
      <c r="M16" s="6"/>
      <c r="N16" s="6">
        <v>9</v>
      </c>
      <c r="O16" s="6"/>
      <c r="P16" s="6">
        <v>9</v>
      </c>
    </row>
    <row r="17" spans="1:28" ht="15.75" customHeight="1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1:28" ht="15.75" customHeight="1">
      <c r="A18" s="305">
        <v>2</v>
      </c>
      <c r="B18" s="298" t="s">
        <v>0</v>
      </c>
      <c r="C18" s="298" t="s">
        <v>0</v>
      </c>
      <c r="D18" s="331" t="s">
        <v>70</v>
      </c>
      <c r="E18" s="79" t="s">
        <v>13</v>
      </c>
      <c r="F18" s="23">
        <v>0</v>
      </c>
      <c r="G18" s="332" t="s">
        <v>58</v>
      </c>
      <c r="H18" s="6"/>
      <c r="I18" s="79"/>
      <c r="J18" s="79"/>
      <c r="K18" s="79"/>
      <c r="L18" s="79"/>
      <c r="M18" s="79"/>
      <c r="N18" s="79"/>
      <c r="O18" s="79"/>
      <c r="P18" s="79"/>
    </row>
    <row r="19" spans="1:28" ht="15.75" customHeight="1">
      <c r="A19" s="249"/>
      <c r="B19" s="249"/>
      <c r="C19" s="249"/>
      <c r="D19" s="249"/>
      <c r="E19" s="79" t="s">
        <v>13</v>
      </c>
      <c r="F19" s="23">
        <v>0.1</v>
      </c>
      <c r="G19" s="249"/>
      <c r="H19" s="6"/>
      <c r="I19" s="79"/>
      <c r="J19" s="79"/>
      <c r="K19" s="79"/>
      <c r="L19" s="79"/>
      <c r="M19" s="79"/>
      <c r="N19" s="79"/>
      <c r="O19" s="79"/>
      <c r="P19" s="79"/>
    </row>
    <row r="20" spans="1:28" ht="15.75" customHeight="1">
      <c r="A20" s="249"/>
      <c r="B20" s="249"/>
      <c r="C20" s="249"/>
      <c r="D20" s="249"/>
      <c r="E20" s="79" t="s">
        <v>13</v>
      </c>
      <c r="F20" s="23">
        <v>0.2</v>
      </c>
      <c r="G20" s="249"/>
      <c r="H20" s="6"/>
      <c r="I20" s="79"/>
      <c r="J20" s="79"/>
      <c r="K20" s="79"/>
      <c r="L20" s="79"/>
      <c r="M20" s="79"/>
      <c r="N20" s="79"/>
      <c r="O20" s="79"/>
      <c r="P20" s="79"/>
    </row>
    <row r="21" spans="1:28" ht="15.75" customHeight="1">
      <c r="A21" s="249"/>
      <c r="B21" s="249"/>
      <c r="C21" s="249"/>
      <c r="D21" s="249"/>
      <c r="E21" s="79" t="s">
        <v>13</v>
      </c>
      <c r="F21" s="23">
        <v>0.3</v>
      </c>
      <c r="G21" s="249"/>
      <c r="H21" s="6"/>
      <c r="I21" s="79"/>
      <c r="J21" s="79"/>
      <c r="K21" s="79"/>
      <c r="L21" s="79"/>
      <c r="M21" s="79"/>
      <c r="N21" s="79"/>
      <c r="O21" s="79"/>
      <c r="P21" s="79"/>
    </row>
    <row r="22" spans="1:28" ht="15.75" customHeight="1">
      <c r="A22" s="249"/>
      <c r="B22" s="249"/>
      <c r="C22" s="249"/>
      <c r="D22" s="249"/>
      <c r="E22" s="79" t="s">
        <v>13</v>
      </c>
      <c r="F22" s="23">
        <v>0.4</v>
      </c>
      <c r="G22" s="249"/>
      <c r="H22" s="6"/>
      <c r="I22" s="79"/>
      <c r="J22" s="79"/>
      <c r="K22" s="79"/>
      <c r="L22" s="79"/>
      <c r="M22" s="79"/>
      <c r="N22" s="79"/>
      <c r="O22" s="79"/>
      <c r="P22" s="79"/>
    </row>
    <row r="23" spans="1:28" ht="15.75" customHeight="1">
      <c r="A23" s="249"/>
      <c r="B23" s="249"/>
      <c r="C23" s="249"/>
      <c r="D23" s="249"/>
      <c r="E23" s="6" t="s">
        <v>181</v>
      </c>
      <c r="F23" s="23">
        <v>0.5</v>
      </c>
      <c r="G23" s="249"/>
      <c r="H23" s="6"/>
      <c r="I23" s="6" t="s">
        <v>181</v>
      </c>
      <c r="J23" s="8">
        <v>0.85</v>
      </c>
      <c r="K23" s="74" t="s">
        <v>19</v>
      </c>
      <c r="L23" s="75">
        <v>0.63</v>
      </c>
      <c r="M23" s="6" t="s">
        <v>181</v>
      </c>
      <c r="N23" s="8">
        <v>0.85</v>
      </c>
      <c r="O23" s="6" t="s">
        <v>181</v>
      </c>
      <c r="P23" s="8">
        <v>0.39</v>
      </c>
    </row>
    <row r="24" spans="1:28" ht="15.75" customHeight="1">
      <c r="A24" s="249"/>
      <c r="B24" s="249"/>
      <c r="C24" s="249"/>
      <c r="D24" s="249"/>
      <c r="E24" s="6" t="s">
        <v>181</v>
      </c>
      <c r="F24" s="23">
        <v>0.6</v>
      </c>
      <c r="G24" s="249"/>
      <c r="H24" s="6"/>
      <c r="I24" s="71" t="s">
        <v>184</v>
      </c>
      <c r="J24" s="71" t="s">
        <v>185</v>
      </c>
      <c r="K24" s="74" t="s">
        <v>19</v>
      </c>
      <c r="L24" s="75">
        <v>0.66</v>
      </c>
      <c r="M24" s="6" t="s">
        <v>181</v>
      </c>
      <c r="N24" s="8">
        <v>0.88</v>
      </c>
      <c r="O24" s="71" t="s">
        <v>184</v>
      </c>
      <c r="P24" s="71" t="s">
        <v>186</v>
      </c>
    </row>
    <row r="25" spans="1:28" ht="15.75" customHeight="1">
      <c r="A25" s="249"/>
      <c r="B25" s="249"/>
      <c r="C25" s="249"/>
      <c r="D25" s="249"/>
      <c r="E25" s="6" t="s">
        <v>181</v>
      </c>
      <c r="F25" s="23">
        <v>0.7</v>
      </c>
      <c r="G25" s="249"/>
      <c r="H25" s="6" t="s">
        <v>44</v>
      </c>
      <c r="I25" s="6" t="s">
        <v>181</v>
      </c>
      <c r="J25" s="8">
        <v>0.85</v>
      </c>
      <c r="K25" s="74" t="s">
        <v>19</v>
      </c>
      <c r="L25" s="75">
        <v>0.76</v>
      </c>
      <c r="M25" s="6" t="s">
        <v>181</v>
      </c>
      <c r="N25" s="8">
        <v>0.9</v>
      </c>
      <c r="O25" s="74" t="s">
        <v>19</v>
      </c>
      <c r="P25" s="75">
        <v>0.4</v>
      </c>
    </row>
    <row r="26" spans="1:28" ht="15.75" customHeight="1">
      <c r="A26" s="249"/>
      <c r="B26" s="249"/>
      <c r="C26" s="249"/>
      <c r="D26" s="249"/>
      <c r="E26" s="6" t="s">
        <v>181</v>
      </c>
      <c r="F26" s="23">
        <v>0.8</v>
      </c>
      <c r="G26" s="249"/>
      <c r="H26" s="6" t="s">
        <v>44</v>
      </c>
      <c r="I26" s="74" t="s">
        <v>13</v>
      </c>
      <c r="J26" s="75">
        <v>0</v>
      </c>
      <c r="K26" s="74" t="s">
        <v>19</v>
      </c>
      <c r="L26" s="75">
        <v>0.78</v>
      </c>
      <c r="M26" s="6" t="s">
        <v>181</v>
      </c>
      <c r="N26" s="8">
        <v>0.75</v>
      </c>
      <c r="O26" s="74" t="s">
        <v>187</v>
      </c>
      <c r="P26" s="75">
        <v>0.48</v>
      </c>
    </row>
    <row r="27" spans="1:28" ht="15.75" customHeight="1">
      <c r="A27" s="249"/>
      <c r="B27" s="249"/>
      <c r="C27" s="249"/>
      <c r="D27" s="249"/>
      <c r="E27" s="6" t="s">
        <v>181</v>
      </c>
      <c r="F27" s="23">
        <v>0.9</v>
      </c>
      <c r="G27" s="249"/>
      <c r="H27" s="6" t="s">
        <v>44</v>
      </c>
      <c r="I27" s="74" t="s">
        <v>13</v>
      </c>
      <c r="J27" s="75">
        <v>0</v>
      </c>
      <c r="K27" s="74" t="s">
        <v>13</v>
      </c>
      <c r="L27" s="75">
        <v>0</v>
      </c>
      <c r="M27" s="74" t="s">
        <v>13</v>
      </c>
      <c r="N27" s="75">
        <v>0</v>
      </c>
      <c r="O27" s="74" t="s">
        <v>13</v>
      </c>
      <c r="P27" s="75">
        <v>0</v>
      </c>
    </row>
    <row r="28" spans="1:28" ht="15.75" customHeight="1">
      <c r="A28" s="249"/>
      <c r="B28" s="249"/>
      <c r="C28" s="249"/>
      <c r="D28" s="249"/>
      <c r="E28" s="6" t="s">
        <v>181</v>
      </c>
      <c r="F28" s="23">
        <v>1</v>
      </c>
      <c r="G28" s="249"/>
      <c r="H28" s="6" t="s">
        <v>44</v>
      </c>
      <c r="I28" s="74" t="s">
        <v>13</v>
      </c>
      <c r="J28" s="75">
        <v>0</v>
      </c>
      <c r="K28" s="74" t="s">
        <v>13</v>
      </c>
      <c r="L28" s="75">
        <v>0</v>
      </c>
      <c r="M28" s="74" t="s">
        <v>13</v>
      </c>
      <c r="N28" s="75">
        <v>0</v>
      </c>
      <c r="O28" s="74" t="s">
        <v>13</v>
      </c>
      <c r="P28" s="75">
        <v>0</v>
      </c>
    </row>
    <row r="29" spans="1:28" ht="15.75" customHeight="1">
      <c r="A29" s="249"/>
      <c r="B29" s="249"/>
      <c r="C29" s="249"/>
      <c r="D29" s="249"/>
      <c r="E29" s="6" t="s">
        <v>181</v>
      </c>
      <c r="F29" s="23">
        <v>1.1000000000000001</v>
      </c>
      <c r="G29" s="249"/>
      <c r="H29" s="6" t="s">
        <v>44</v>
      </c>
      <c r="I29" s="74" t="s">
        <v>13</v>
      </c>
      <c r="J29" s="75">
        <v>0</v>
      </c>
      <c r="K29" s="74" t="s">
        <v>13</v>
      </c>
      <c r="L29" s="75">
        <v>0</v>
      </c>
      <c r="M29" s="74" t="s">
        <v>13</v>
      </c>
      <c r="N29" s="75">
        <v>0</v>
      </c>
      <c r="O29" s="74" t="s">
        <v>13</v>
      </c>
      <c r="P29" s="75">
        <v>0</v>
      </c>
    </row>
    <row r="30" spans="1:28" ht="15.75" customHeight="1">
      <c r="A30" s="249"/>
      <c r="B30" s="249"/>
      <c r="C30" s="249"/>
      <c r="D30" s="249"/>
      <c r="E30" s="6" t="s">
        <v>181</v>
      </c>
      <c r="F30" s="23">
        <v>1.2</v>
      </c>
      <c r="G30" s="249"/>
      <c r="H30" s="6" t="s">
        <v>44</v>
      </c>
      <c r="I30" s="74" t="s">
        <v>13</v>
      </c>
      <c r="J30" s="75">
        <v>0</v>
      </c>
      <c r="K30" s="74" t="s">
        <v>13</v>
      </c>
      <c r="L30" s="75">
        <v>0</v>
      </c>
      <c r="M30" s="74" t="s">
        <v>13</v>
      </c>
      <c r="N30" s="75">
        <v>0</v>
      </c>
      <c r="O30" s="74" t="s">
        <v>13</v>
      </c>
      <c r="P30" s="75">
        <v>0</v>
      </c>
    </row>
    <row r="31" spans="1:28" ht="15.75" customHeight="1">
      <c r="A31" s="249"/>
      <c r="B31" s="249"/>
      <c r="C31" s="249"/>
      <c r="D31" s="249"/>
      <c r="E31" s="6" t="s">
        <v>181</v>
      </c>
      <c r="F31" s="23">
        <v>1.3</v>
      </c>
      <c r="G31" s="249"/>
      <c r="H31" s="6" t="s">
        <v>44</v>
      </c>
      <c r="I31" s="74" t="s">
        <v>13</v>
      </c>
      <c r="J31" s="75">
        <v>0</v>
      </c>
      <c r="K31" s="74" t="s">
        <v>13</v>
      </c>
      <c r="L31" s="75">
        <v>0</v>
      </c>
      <c r="M31" s="6" t="s">
        <v>181</v>
      </c>
      <c r="N31" s="8">
        <v>0.61</v>
      </c>
      <c r="O31" s="74" t="s">
        <v>13</v>
      </c>
      <c r="P31" s="75">
        <v>0</v>
      </c>
    </row>
    <row r="32" spans="1:28" ht="15.75" customHeight="1">
      <c r="A32" s="249"/>
      <c r="B32" s="249"/>
      <c r="C32" s="249"/>
      <c r="D32" s="249"/>
      <c r="E32" s="6" t="s">
        <v>181</v>
      </c>
      <c r="F32" s="23">
        <v>1.4</v>
      </c>
      <c r="G32" s="249"/>
      <c r="H32" s="6"/>
      <c r="I32" s="74" t="s">
        <v>19</v>
      </c>
      <c r="J32" s="75">
        <v>0.32</v>
      </c>
      <c r="K32" s="6" t="s">
        <v>181</v>
      </c>
      <c r="L32" s="8">
        <v>0.79</v>
      </c>
      <c r="M32" s="6" t="s">
        <v>181</v>
      </c>
      <c r="N32" s="8">
        <v>0.8</v>
      </c>
      <c r="O32" s="74" t="s">
        <v>13</v>
      </c>
      <c r="P32" s="75">
        <v>0</v>
      </c>
    </row>
    <row r="33" spans="1:16" ht="15.75" customHeight="1">
      <c r="A33" s="249"/>
      <c r="B33" s="249"/>
      <c r="C33" s="249"/>
      <c r="D33" s="249"/>
      <c r="E33" s="6" t="s">
        <v>181</v>
      </c>
      <c r="F33" s="23">
        <v>1.5</v>
      </c>
      <c r="G33" s="249"/>
      <c r="H33" s="6"/>
      <c r="I33" s="74" t="s">
        <v>19</v>
      </c>
      <c r="J33" s="75">
        <v>0.56000000000000005</v>
      </c>
      <c r="K33" s="6" t="s">
        <v>181</v>
      </c>
      <c r="L33" s="8">
        <v>0.84</v>
      </c>
      <c r="M33" s="6" t="s">
        <v>181</v>
      </c>
      <c r="N33" s="8">
        <v>0.92</v>
      </c>
      <c r="O33" s="74" t="s">
        <v>13</v>
      </c>
      <c r="P33" s="75">
        <v>0</v>
      </c>
    </row>
    <row r="34" spans="1:16" ht="15.75" customHeight="1">
      <c r="A34" s="249"/>
      <c r="B34" s="249"/>
      <c r="C34" s="249"/>
      <c r="D34" s="249"/>
      <c r="E34" s="6" t="s">
        <v>107</v>
      </c>
      <c r="F34" s="23">
        <v>1.6</v>
      </c>
      <c r="G34" s="249"/>
      <c r="H34" s="6" t="s">
        <v>44</v>
      </c>
      <c r="I34" s="6" t="s">
        <v>15</v>
      </c>
      <c r="J34" s="8">
        <v>0.6</v>
      </c>
      <c r="K34" s="6" t="s">
        <v>107</v>
      </c>
      <c r="L34" s="8">
        <v>0.82</v>
      </c>
      <c r="M34" s="6" t="s">
        <v>107</v>
      </c>
      <c r="N34" s="8">
        <v>0.88</v>
      </c>
      <c r="O34" s="74" t="s">
        <v>13</v>
      </c>
      <c r="P34" s="75">
        <v>0</v>
      </c>
    </row>
    <row r="35" spans="1:16" ht="15.75" customHeight="1">
      <c r="A35" s="249"/>
      <c r="B35" s="249"/>
      <c r="C35" s="249"/>
      <c r="D35" s="249"/>
      <c r="E35" s="6" t="s">
        <v>107</v>
      </c>
      <c r="F35" s="23">
        <v>1.7</v>
      </c>
      <c r="G35" s="249"/>
      <c r="H35" s="6" t="s">
        <v>188</v>
      </c>
      <c r="I35" s="74" t="s">
        <v>13</v>
      </c>
      <c r="J35" s="75">
        <v>0</v>
      </c>
      <c r="K35" s="74" t="s">
        <v>13</v>
      </c>
      <c r="L35" s="75">
        <v>0</v>
      </c>
      <c r="M35" s="74" t="s">
        <v>13</v>
      </c>
      <c r="N35" s="75">
        <v>0</v>
      </c>
      <c r="O35" s="74" t="s">
        <v>13</v>
      </c>
      <c r="P35" s="75">
        <v>0</v>
      </c>
    </row>
    <row r="36" spans="1:16" ht="15.75" customHeight="1">
      <c r="A36" s="249"/>
      <c r="B36" s="249"/>
      <c r="C36" s="249"/>
      <c r="D36" s="249"/>
      <c r="E36" s="6" t="s">
        <v>107</v>
      </c>
      <c r="F36" s="23">
        <v>1.8</v>
      </c>
      <c r="G36" s="249"/>
      <c r="H36" s="6" t="s">
        <v>189</v>
      </c>
      <c r="I36" s="74" t="s">
        <v>13</v>
      </c>
      <c r="J36" s="75">
        <v>0</v>
      </c>
      <c r="K36" s="74" t="s">
        <v>13</v>
      </c>
      <c r="L36" s="75">
        <v>0</v>
      </c>
      <c r="M36" s="74" t="s">
        <v>13</v>
      </c>
      <c r="N36" s="75">
        <v>0</v>
      </c>
      <c r="O36" s="74" t="s">
        <v>13</v>
      </c>
      <c r="P36" s="75">
        <v>0</v>
      </c>
    </row>
    <row r="37" spans="1:16" ht="15.75" customHeight="1">
      <c r="A37" s="249"/>
      <c r="B37" s="249"/>
      <c r="C37" s="249"/>
      <c r="D37" s="249"/>
      <c r="E37" s="79" t="s">
        <v>13</v>
      </c>
      <c r="F37" s="23">
        <v>1.9</v>
      </c>
      <c r="G37" s="249"/>
      <c r="H37" s="6"/>
      <c r="I37" s="79"/>
      <c r="J37" s="79"/>
      <c r="K37" s="79"/>
      <c r="L37" s="79"/>
      <c r="M37" s="79"/>
      <c r="N37" s="79"/>
      <c r="O37" s="79"/>
      <c r="P37" s="79"/>
    </row>
    <row r="38" spans="1:16" ht="15.75" customHeight="1">
      <c r="A38" s="249"/>
      <c r="B38" s="249"/>
      <c r="C38" s="249"/>
      <c r="D38" s="249"/>
      <c r="E38" s="79" t="s">
        <v>13</v>
      </c>
      <c r="F38" s="23">
        <v>2</v>
      </c>
      <c r="G38" s="249"/>
      <c r="H38" s="6"/>
      <c r="I38" s="79"/>
      <c r="J38" s="79"/>
      <c r="K38" s="79"/>
      <c r="L38" s="79"/>
      <c r="M38" s="79"/>
      <c r="N38" s="79"/>
      <c r="O38" s="79"/>
      <c r="P38" s="79"/>
    </row>
    <row r="39" spans="1:16" ht="15.75" customHeight="1">
      <c r="A39" s="249"/>
      <c r="B39" s="249"/>
      <c r="C39" s="249"/>
      <c r="D39" s="249"/>
      <c r="E39" s="79" t="s">
        <v>13</v>
      </c>
      <c r="F39" s="23">
        <v>2.1</v>
      </c>
      <c r="G39" s="249"/>
      <c r="H39" s="6"/>
      <c r="I39" s="79"/>
      <c r="J39" s="79"/>
      <c r="K39" s="79"/>
      <c r="L39" s="79"/>
      <c r="M39" s="79"/>
      <c r="N39" s="79"/>
      <c r="O39" s="79"/>
      <c r="P39" s="79"/>
    </row>
    <row r="40" spans="1:16" ht="15.75" customHeight="1">
      <c r="A40" s="249"/>
      <c r="B40" s="249"/>
      <c r="C40" s="249"/>
      <c r="D40" s="249"/>
      <c r="E40" s="79" t="s">
        <v>13</v>
      </c>
      <c r="F40" s="23">
        <v>2.2000000000000002</v>
      </c>
      <c r="G40" s="249"/>
      <c r="H40" s="6"/>
      <c r="I40" s="79"/>
      <c r="J40" s="79"/>
      <c r="K40" s="79"/>
      <c r="L40" s="79"/>
      <c r="M40" s="79"/>
      <c r="N40" s="79"/>
      <c r="O40" s="79"/>
      <c r="P40" s="79"/>
    </row>
    <row r="41" spans="1:16" ht="15.75" customHeight="1">
      <c r="A41" s="249"/>
      <c r="B41" s="249"/>
      <c r="C41" s="249"/>
      <c r="D41" s="249"/>
      <c r="E41" s="79" t="s">
        <v>13</v>
      </c>
      <c r="F41" s="23">
        <v>2.2999999999999998</v>
      </c>
      <c r="G41" s="249"/>
      <c r="H41" s="6"/>
      <c r="I41" s="79"/>
      <c r="J41" s="79"/>
      <c r="K41" s="79"/>
      <c r="L41" s="79"/>
      <c r="M41" s="79"/>
      <c r="N41" s="79"/>
      <c r="O41" s="79"/>
      <c r="P41" s="79"/>
    </row>
    <row r="42" spans="1:16" ht="15.75" customHeight="1">
      <c r="A42" s="249"/>
      <c r="B42" s="249"/>
      <c r="C42" s="249"/>
      <c r="D42" s="249"/>
      <c r="E42" s="79" t="s">
        <v>13</v>
      </c>
      <c r="F42" s="23">
        <v>2.4</v>
      </c>
      <c r="G42" s="249"/>
      <c r="H42" s="6"/>
      <c r="I42" s="79"/>
      <c r="J42" s="79"/>
      <c r="K42" s="79"/>
      <c r="L42" s="79"/>
      <c r="M42" s="79"/>
      <c r="N42" s="79"/>
      <c r="O42" s="79"/>
      <c r="P42" s="79"/>
    </row>
    <row r="43" spans="1:16" ht="15.75" customHeight="1">
      <c r="A43" s="249"/>
      <c r="B43" s="249"/>
      <c r="C43" s="249"/>
      <c r="D43" s="249"/>
      <c r="E43" s="79" t="s">
        <v>13</v>
      </c>
      <c r="F43" s="23">
        <v>2.5</v>
      </c>
      <c r="G43" s="249"/>
      <c r="H43" s="6"/>
      <c r="I43" s="79"/>
      <c r="J43" s="79"/>
      <c r="K43" s="79"/>
      <c r="L43" s="79"/>
      <c r="M43" s="79"/>
      <c r="N43" s="79"/>
      <c r="O43" s="79"/>
      <c r="P43" s="79"/>
    </row>
    <row r="44" spans="1:16" ht="15.75" customHeight="1">
      <c r="A44" s="249"/>
      <c r="B44" s="249"/>
      <c r="C44" s="249"/>
      <c r="D44" s="249"/>
      <c r="E44" s="79" t="s">
        <v>13</v>
      </c>
      <c r="F44" s="23">
        <v>2.6</v>
      </c>
      <c r="G44" s="249"/>
      <c r="H44" s="6"/>
      <c r="I44" s="79"/>
      <c r="J44" s="79"/>
      <c r="K44" s="79"/>
      <c r="L44" s="79"/>
      <c r="M44" s="79"/>
      <c r="N44" s="79"/>
      <c r="O44" s="79"/>
      <c r="P44" s="79"/>
    </row>
    <row r="45" spans="1:16" ht="15.75" customHeight="1">
      <c r="A45" s="249"/>
      <c r="B45" s="249"/>
      <c r="C45" s="249"/>
      <c r="D45" s="249"/>
      <c r="E45" s="79" t="s">
        <v>13</v>
      </c>
      <c r="F45" s="23">
        <v>2.7</v>
      </c>
      <c r="G45" s="249"/>
      <c r="H45" s="6"/>
      <c r="I45" s="79"/>
      <c r="J45" s="79"/>
      <c r="K45" s="79"/>
      <c r="L45" s="79"/>
      <c r="M45" s="79"/>
      <c r="N45" s="79"/>
      <c r="O45" s="79"/>
      <c r="P45" s="79"/>
    </row>
    <row r="46" spans="1:16" ht="15.75" customHeight="1">
      <c r="A46" s="249"/>
      <c r="B46" s="249"/>
      <c r="C46" s="249"/>
      <c r="D46" s="249"/>
      <c r="E46" s="79" t="s">
        <v>13</v>
      </c>
      <c r="F46" s="23">
        <v>2.8</v>
      </c>
      <c r="G46" s="249"/>
      <c r="H46" s="6"/>
      <c r="I46" s="79"/>
      <c r="J46" s="79"/>
      <c r="K46" s="79"/>
      <c r="L46" s="79"/>
      <c r="M46" s="79"/>
      <c r="N46" s="79"/>
      <c r="O46" s="79"/>
      <c r="P46" s="79"/>
    </row>
    <row r="47" spans="1:16" ht="15.75" customHeight="1">
      <c r="A47" s="249"/>
      <c r="B47" s="249"/>
      <c r="C47" s="249"/>
      <c r="D47" s="249"/>
      <c r="E47" s="79" t="s">
        <v>13</v>
      </c>
      <c r="F47" s="23">
        <v>2.9</v>
      </c>
      <c r="G47" s="249"/>
      <c r="H47" s="6"/>
      <c r="I47" s="79"/>
      <c r="J47" s="79"/>
      <c r="K47" s="79"/>
      <c r="L47" s="79"/>
      <c r="M47" s="79"/>
      <c r="N47" s="79"/>
      <c r="O47" s="79"/>
      <c r="P47" s="79"/>
    </row>
    <row r="48" spans="1:16" ht="15.75" customHeight="1">
      <c r="A48" s="249"/>
      <c r="B48" s="249"/>
      <c r="C48" s="249"/>
      <c r="D48" s="249"/>
      <c r="E48" s="79" t="s">
        <v>13</v>
      </c>
      <c r="F48" s="23">
        <v>3</v>
      </c>
      <c r="G48" s="249"/>
      <c r="H48" s="6"/>
      <c r="I48" s="79"/>
      <c r="J48" s="79"/>
      <c r="K48" s="79"/>
      <c r="L48" s="79"/>
      <c r="M48" s="79"/>
      <c r="N48" s="79"/>
      <c r="O48" s="79"/>
      <c r="P48" s="79"/>
    </row>
    <row r="49" spans="1:16" ht="15.75" customHeight="1">
      <c r="A49" s="249"/>
      <c r="B49" s="249"/>
      <c r="C49" s="249"/>
      <c r="D49" s="249"/>
      <c r="E49" s="79" t="s">
        <v>13</v>
      </c>
      <c r="F49" s="23">
        <v>3.1</v>
      </c>
      <c r="G49" s="249"/>
      <c r="H49" s="6"/>
      <c r="I49" s="79"/>
      <c r="J49" s="79"/>
      <c r="K49" s="79"/>
      <c r="L49" s="79"/>
      <c r="M49" s="79"/>
      <c r="N49" s="79"/>
      <c r="O49" s="79"/>
      <c r="P49" s="79"/>
    </row>
    <row r="50" spans="1:16" ht="15.75" customHeight="1">
      <c r="A50" s="249"/>
      <c r="B50" s="249"/>
      <c r="C50" s="249"/>
      <c r="D50" s="249"/>
      <c r="E50" s="79" t="s">
        <v>13</v>
      </c>
      <c r="F50" s="23">
        <v>3.2</v>
      </c>
      <c r="G50" s="249"/>
      <c r="H50" s="6"/>
      <c r="I50" s="79"/>
      <c r="J50" s="79"/>
      <c r="K50" s="79"/>
      <c r="L50" s="79"/>
      <c r="M50" s="79"/>
      <c r="N50" s="79"/>
      <c r="O50" s="79"/>
      <c r="P50" s="79"/>
    </row>
    <row r="51" spans="1:16" ht="15.75" customHeight="1">
      <c r="A51" s="249"/>
      <c r="B51" s="249"/>
      <c r="C51" s="249"/>
      <c r="D51" s="249"/>
      <c r="E51" s="79" t="s">
        <v>13</v>
      </c>
      <c r="F51" s="23">
        <v>3.3</v>
      </c>
      <c r="G51" s="249"/>
      <c r="H51" s="6"/>
      <c r="I51" s="79"/>
      <c r="J51" s="79"/>
      <c r="K51" s="79"/>
      <c r="L51" s="79"/>
      <c r="M51" s="79"/>
      <c r="N51" s="79"/>
      <c r="O51" s="79"/>
      <c r="P51" s="79"/>
    </row>
    <row r="52" spans="1:16" ht="15.75" customHeight="1">
      <c r="A52" s="249"/>
      <c r="B52" s="249"/>
      <c r="C52" s="249"/>
      <c r="D52" s="249"/>
      <c r="E52" s="79" t="s">
        <v>13</v>
      </c>
      <c r="F52" s="23">
        <v>3.4</v>
      </c>
      <c r="G52" s="249"/>
      <c r="H52" s="6"/>
      <c r="I52" s="79"/>
      <c r="J52" s="79"/>
      <c r="K52" s="74" t="s">
        <v>19</v>
      </c>
      <c r="L52" s="75">
        <v>0.27</v>
      </c>
      <c r="M52" s="79"/>
      <c r="N52" s="79"/>
      <c r="O52" s="79"/>
      <c r="P52" s="79"/>
    </row>
    <row r="53" spans="1:16" ht="15.75" customHeight="1">
      <c r="A53" s="249"/>
      <c r="B53" s="249"/>
      <c r="C53" s="249"/>
      <c r="D53" s="249"/>
      <c r="E53" s="79" t="s">
        <v>13</v>
      </c>
      <c r="F53" s="23">
        <v>3.5</v>
      </c>
      <c r="G53" s="249"/>
      <c r="H53" s="6"/>
      <c r="I53" s="79"/>
      <c r="J53" s="79"/>
      <c r="K53" s="79"/>
      <c r="L53" s="79"/>
      <c r="M53" s="79"/>
      <c r="N53" s="79"/>
      <c r="O53" s="79"/>
      <c r="P53" s="79"/>
    </row>
    <row r="54" spans="1:16" ht="15.75" customHeight="1">
      <c r="A54" s="249"/>
      <c r="B54" s="249"/>
      <c r="C54" s="249"/>
      <c r="D54" s="249"/>
      <c r="E54" s="79" t="s">
        <v>13</v>
      </c>
      <c r="F54" s="23">
        <v>3.6</v>
      </c>
      <c r="G54" s="249"/>
      <c r="H54" s="6"/>
      <c r="I54" s="79"/>
      <c r="J54" s="79"/>
      <c r="K54" s="79"/>
      <c r="L54" s="79"/>
      <c r="M54" s="79"/>
      <c r="N54" s="79"/>
      <c r="O54" s="79"/>
      <c r="P54" s="79"/>
    </row>
    <row r="55" spans="1:16" ht="15.75" customHeight="1">
      <c r="A55" s="249"/>
      <c r="B55" s="249"/>
      <c r="C55" s="249"/>
      <c r="D55" s="249"/>
      <c r="E55" s="79" t="s">
        <v>13</v>
      </c>
      <c r="F55" s="23">
        <v>3.7</v>
      </c>
      <c r="G55" s="249"/>
      <c r="H55" s="6"/>
      <c r="I55" s="79"/>
      <c r="J55" s="79"/>
      <c r="K55" s="79"/>
      <c r="L55" s="79"/>
      <c r="M55" s="79"/>
      <c r="N55" s="79"/>
      <c r="O55" s="79"/>
      <c r="P55" s="79"/>
    </row>
    <row r="56" spans="1:16" ht="15.75" customHeight="1">
      <c r="A56" s="249"/>
      <c r="B56" s="249"/>
      <c r="C56" s="249"/>
      <c r="D56" s="249"/>
      <c r="E56" s="79" t="s">
        <v>13</v>
      </c>
      <c r="F56" s="23">
        <v>3.8</v>
      </c>
      <c r="G56" s="249"/>
      <c r="H56" s="6"/>
      <c r="I56" s="79"/>
      <c r="J56" s="79"/>
      <c r="K56" s="79"/>
      <c r="L56" s="79"/>
      <c r="M56" s="79"/>
      <c r="N56" s="79"/>
      <c r="O56" s="79"/>
      <c r="P56" s="79"/>
    </row>
    <row r="57" spans="1:16" ht="15.75" customHeight="1">
      <c r="A57" s="249"/>
      <c r="B57" s="249"/>
      <c r="C57" s="249"/>
      <c r="D57" s="249"/>
      <c r="E57" s="79" t="s">
        <v>13</v>
      </c>
      <c r="F57" s="23">
        <v>3.9</v>
      </c>
      <c r="G57" s="249"/>
      <c r="H57" s="6"/>
      <c r="I57" s="79"/>
      <c r="J57" s="79"/>
      <c r="K57" s="79"/>
      <c r="L57" s="79"/>
      <c r="M57" s="79"/>
      <c r="N57" s="79"/>
      <c r="O57" s="79"/>
      <c r="P57" s="79"/>
    </row>
    <row r="58" spans="1:16" ht="15.75" customHeight="1">
      <c r="A58" s="249"/>
      <c r="B58" s="249"/>
      <c r="C58" s="249"/>
      <c r="D58" s="249"/>
      <c r="E58" s="79" t="s">
        <v>13</v>
      </c>
      <c r="F58" s="23">
        <v>4</v>
      </c>
      <c r="G58" s="249"/>
      <c r="H58" s="6"/>
      <c r="I58" s="79"/>
      <c r="J58" s="79"/>
      <c r="K58" s="79"/>
      <c r="L58" s="79"/>
      <c r="M58" s="79"/>
      <c r="N58" s="79"/>
      <c r="O58" s="79"/>
      <c r="P58" s="79"/>
    </row>
    <row r="59" spans="1:16" ht="15.75" customHeight="1">
      <c r="A59" s="249"/>
      <c r="B59" s="249"/>
      <c r="C59" s="249"/>
      <c r="D59" s="249"/>
      <c r="E59" s="79" t="s">
        <v>13</v>
      </c>
      <c r="F59" s="23">
        <v>4.0999999999999996</v>
      </c>
      <c r="G59" s="249"/>
      <c r="H59" s="6"/>
      <c r="I59" s="79"/>
      <c r="J59" s="79"/>
      <c r="K59" s="79"/>
      <c r="L59" s="79"/>
      <c r="M59" s="79"/>
      <c r="N59" s="79"/>
      <c r="O59" s="79"/>
      <c r="P59" s="79"/>
    </row>
    <row r="60" spans="1:16" ht="15.75" customHeight="1">
      <c r="A60" s="249"/>
      <c r="B60" s="249"/>
      <c r="C60" s="249"/>
      <c r="D60" s="249"/>
      <c r="E60" s="79" t="s">
        <v>13</v>
      </c>
      <c r="F60" s="23">
        <v>4.2</v>
      </c>
      <c r="G60" s="249"/>
      <c r="H60" s="6"/>
      <c r="I60" s="79"/>
      <c r="J60" s="79"/>
      <c r="K60" s="79"/>
      <c r="L60" s="79"/>
      <c r="M60" s="79"/>
      <c r="N60" s="79"/>
      <c r="O60" s="79"/>
      <c r="P60" s="79"/>
    </row>
    <row r="61" spans="1:16" ht="15.75" customHeight="1">
      <c r="A61" s="249"/>
      <c r="B61" s="249"/>
      <c r="C61" s="249"/>
      <c r="D61" s="249"/>
      <c r="E61" s="79" t="s">
        <v>13</v>
      </c>
      <c r="F61" s="23">
        <v>4.3</v>
      </c>
      <c r="G61" s="249"/>
      <c r="H61" s="6"/>
      <c r="I61" s="79"/>
      <c r="J61" s="79"/>
      <c r="K61" s="79"/>
      <c r="L61" s="79"/>
      <c r="M61" s="79"/>
      <c r="N61" s="79"/>
      <c r="O61" s="79"/>
      <c r="P61" s="79"/>
    </row>
    <row r="62" spans="1:16" ht="15.75" customHeight="1">
      <c r="A62" s="249"/>
      <c r="B62" s="249"/>
      <c r="C62" s="249"/>
      <c r="D62" s="249"/>
      <c r="E62" s="79" t="s">
        <v>13</v>
      </c>
      <c r="F62" s="23">
        <v>4.4000000000000004</v>
      </c>
      <c r="G62" s="249"/>
      <c r="H62" s="6"/>
      <c r="I62" s="79"/>
      <c r="J62" s="79"/>
      <c r="K62" s="79"/>
      <c r="L62" s="79"/>
      <c r="M62" s="79"/>
      <c r="N62" s="79"/>
      <c r="O62" s="79"/>
      <c r="P62" s="79"/>
    </row>
    <row r="63" spans="1:16" ht="15.75" customHeight="1">
      <c r="A63" s="249"/>
      <c r="B63" s="249"/>
      <c r="C63" s="249"/>
      <c r="D63" s="249"/>
      <c r="E63" s="79" t="s">
        <v>13</v>
      </c>
      <c r="F63" s="23">
        <v>4.5</v>
      </c>
      <c r="G63" s="249"/>
      <c r="H63" s="6"/>
      <c r="I63" s="79"/>
      <c r="J63" s="79"/>
      <c r="K63" s="79"/>
      <c r="L63" s="79"/>
      <c r="M63" s="79"/>
      <c r="N63" s="79"/>
      <c r="O63" s="79"/>
      <c r="P63" s="79"/>
    </row>
    <row r="64" spans="1:16" ht="15.75" customHeight="1">
      <c r="A64" s="249"/>
      <c r="B64" s="249"/>
      <c r="C64" s="249"/>
      <c r="D64" s="249"/>
      <c r="E64" s="79" t="s">
        <v>13</v>
      </c>
      <c r="F64" s="23">
        <v>4.5999999999999996</v>
      </c>
      <c r="G64" s="249"/>
      <c r="H64" s="6"/>
      <c r="I64" s="79"/>
      <c r="J64" s="79"/>
      <c r="K64" s="79"/>
      <c r="L64" s="79"/>
      <c r="M64" s="79"/>
      <c r="N64" s="79"/>
      <c r="O64" s="79"/>
      <c r="P64" s="79"/>
    </row>
    <row r="65" spans="1:16" ht="15.75" customHeight="1">
      <c r="A65" s="249"/>
      <c r="B65" s="249"/>
      <c r="C65" s="249"/>
      <c r="D65" s="249"/>
      <c r="E65" s="79" t="s">
        <v>13</v>
      </c>
      <c r="F65" s="23">
        <v>4.7</v>
      </c>
      <c r="G65" s="249"/>
      <c r="H65" s="6"/>
      <c r="I65" s="79"/>
      <c r="J65" s="79"/>
      <c r="K65" s="79"/>
      <c r="L65" s="79"/>
      <c r="M65" s="79"/>
      <c r="N65" s="79"/>
      <c r="O65" s="79"/>
      <c r="P65" s="79"/>
    </row>
    <row r="66" spans="1:16" ht="15.75" customHeight="1">
      <c r="A66" s="249"/>
      <c r="B66" s="249"/>
      <c r="C66" s="249"/>
      <c r="D66" s="249"/>
      <c r="E66" s="79" t="s">
        <v>13</v>
      </c>
      <c r="F66" s="23">
        <v>4.8</v>
      </c>
      <c r="G66" s="249"/>
      <c r="H66" s="6"/>
      <c r="I66" s="79"/>
      <c r="J66" s="79"/>
      <c r="K66" s="79"/>
      <c r="L66" s="79"/>
      <c r="M66" s="79"/>
      <c r="N66" s="79"/>
      <c r="O66" s="79"/>
      <c r="P66" s="79"/>
    </row>
    <row r="67" spans="1:16" ht="15.75" customHeight="1">
      <c r="A67" s="249"/>
      <c r="B67" s="249"/>
      <c r="C67" s="249"/>
      <c r="D67" s="249"/>
      <c r="E67" s="79" t="s">
        <v>13</v>
      </c>
      <c r="F67" s="23">
        <v>4.9000000000000004</v>
      </c>
      <c r="G67" s="249"/>
      <c r="H67" s="6"/>
      <c r="I67" s="79"/>
      <c r="J67" s="79"/>
      <c r="K67" s="79"/>
      <c r="L67" s="79"/>
      <c r="M67" s="79"/>
      <c r="N67" s="79"/>
      <c r="O67" s="79"/>
      <c r="P67" s="79"/>
    </row>
    <row r="68" spans="1:16" ht="15.75" customHeight="1">
      <c r="A68" s="249"/>
      <c r="B68" s="249"/>
      <c r="C68" s="249"/>
      <c r="D68" s="249"/>
      <c r="E68" s="79" t="s">
        <v>13</v>
      </c>
      <c r="F68" s="23">
        <v>5</v>
      </c>
      <c r="G68" s="249"/>
      <c r="H68" s="6"/>
      <c r="I68" s="79"/>
      <c r="J68" s="79"/>
      <c r="K68" s="79"/>
      <c r="L68" s="79"/>
      <c r="M68" s="79"/>
      <c r="N68" s="79"/>
      <c r="O68" s="79"/>
      <c r="P68" s="79"/>
    </row>
    <row r="69" spans="1:16" ht="15.75" customHeight="1">
      <c r="A69" s="249"/>
      <c r="B69" s="249"/>
      <c r="C69" s="249"/>
      <c r="D69" s="249"/>
      <c r="E69" s="79" t="s">
        <v>13</v>
      </c>
      <c r="F69" s="23">
        <v>5.0999999999999996</v>
      </c>
      <c r="G69" s="249"/>
      <c r="H69" s="6"/>
      <c r="I69" s="79"/>
      <c r="J69" s="79"/>
      <c r="K69" s="79"/>
      <c r="L69" s="79"/>
      <c r="M69" s="79"/>
      <c r="N69" s="79"/>
      <c r="O69" s="79"/>
      <c r="P69" s="79"/>
    </row>
    <row r="70" spans="1:16" ht="15.75" customHeight="1">
      <c r="A70" s="249"/>
      <c r="B70" s="249"/>
      <c r="C70" s="249"/>
      <c r="D70" s="249"/>
      <c r="E70" s="79" t="s">
        <v>13</v>
      </c>
      <c r="F70" s="23">
        <v>5.2</v>
      </c>
      <c r="G70" s="249"/>
      <c r="H70" s="6"/>
      <c r="I70" s="79"/>
      <c r="J70" s="79"/>
      <c r="K70" s="79"/>
      <c r="L70" s="79"/>
      <c r="M70" s="79"/>
      <c r="N70" s="79"/>
      <c r="O70" s="79"/>
      <c r="P70" s="79"/>
    </row>
    <row r="71" spans="1:16" ht="15.75" customHeight="1">
      <c r="A71" s="249"/>
      <c r="B71" s="249"/>
      <c r="C71" s="249"/>
      <c r="D71" s="249"/>
      <c r="E71" s="79" t="s">
        <v>13</v>
      </c>
      <c r="F71" s="23">
        <v>5.3</v>
      </c>
      <c r="G71" s="249"/>
      <c r="H71" s="6"/>
      <c r="I71" s="79"/>
      <c r="J71" s="79"/>
      <c r="K71" s="79"/>
      <c r="L71" s="79"/>
      <c r="M71" s="79"/>
      <c r="N71" s="79"/>
      <c r="O71" s="79"/>
      <c r="P71" s="79"/>
    </row>
    <row r="72" spans="1:16" ht="15.75" customHeight="1">
      <c r="A72" s="249"/>
      <c r="B72" s="249"/>
      <c r="C72" s="249"/>
      <c r="D72" s="249"/>
      <c r="E72" s="79" t="s">
        <v>13</v>
      </c>
      <c r="F72" s="23">
        <v>5.4</v>
      </c>
      <c r="G72" s="249"/>
      <c r="H72" s="6"/>
      <c r="I72" s="79"/>
      <c r="J72" s="79"/>
      <c r="K72" s="79"/>
      <c r="L72" s="79"/>
      <c r="M72" s="79"/>
      <c r="N72" s="79"/>
      <c r="O72" s="79"/>
      <c r="P72" s="79"/>
    </row>
    <row r="73" spans="1:16" ht="15.75" customHeight="1">
      <c r="A73" s="249"/>
      <c r="B73" s="249"/>
      <c r="C73" s="249"/>
      <c r="D73" s="249"/>
      <c r="E73" s="79" t="s">
        <v>13</v>
      </c>
      <c r="F73" s="23">
        <v>5.5</v>
      </c>
      <c r="G73" s="249"/>
      <c r="H73" s="6"/>
      <c r="I73" s="79"/>
      <c r="J73" s="79"/>
      <c r="K73" s="79"/>
      <c r="L73" s="79"/>
      <c r="M73" s="79"/>
      <c r="N73" s="79"/>
      <c r="O73" s="79"/>
      <c r="P73" s="79"/>
    </row>
    <row r="74" spans="1:16" ht="15.75" customHeight="1">
      <c r="A74" s="249"/>
      <c r="B74" s="249"/>
      <c r="C74" s="249"/>
      <c r="D74" s="249"/>
      <c r="E74" s="79" t="s">
        <v>13</v>
      </c>
      <c r="F74" s="23">
        <v>5.6</v>
      </c>
      <c r="G74" s="249"/>
      <c r="H74" s="6"/>
      <c r="I74" s="79"/>
      <c r="J74" s="79"/>
      <c r="K74" s="79"/>
      <c r="L74" s="79"/>
      <c r="M74" s="79"/>
      <c r="N74" s="79"/>
      <c r="O74" s="79"/>
      <c r="P74" s="79"/>
    </row>
    <row r="75" spans="1:16" ht="15.75" customHeight="1">
      <c r="A75" s="249"/>
      <c r="B75" s="249"/>
      <c r="C75" s="249"/>
      <c r="D75" s="249"/>
      <c r="E75" s="79" t="s">
        <v>13</v>
      </c>
      <c r="F75" s="23">
        <v>5.7</v>
      </c>
      <c r="G75" s="249"/>
      <c r="H75" s="6"/>
      <c r="I75" s="79"/>
      <c r="J75" s="79"/>
      <c r="K75" s="79"/>
      <c r="L75" s="79"/>
      <c r="M75" s="79"/>
      <c r="N75" s="79"/>
      <c r="O75" s="79"/>
      <c r="P75" s="79"/>
    </row>
    <row r="76" spans="1:16" ht="15.75" customHeight="1">
      <c r="A76" s="249"/>
      <c r="B76" s="249"/>
      <c r="C76" s="249"/>
      <c r="D76" s="249"/>
      <c r="E76" s="79" t="s">
        <v>13</v>
      </c>
      <c r="F76" s="23">
        <v>5.8</v>
      </c>
      <c r="G76" s="249"/>
      <c r="H76" s="6"/>
      <c r="I76" s="79"/>
      <c r="J76" s="79"/>
      <c r="K76" s="79"/>
      <c r="L76" s="79"/>
      <c r="M76" s="79"/>
      <c r="N76" s="79"/>
      <c r="O76" s="79"/>
      <c r="P76" s="79"/>
    </row>
    <row r="77" spans="1:16" ht="15.75" customHeight="1">
      <c r="A77" s="249"/>
      <c r="B77" s="249"/>
      <c r="C77" s="249"/>
      <c r="D77" s="249"/>
      <c r="E77" s="79" t="s">
        <v>13</v>
      </c>
      <c r="F77" s="23">
        <v>5.9</v>
      </c>
      <c r="G77" s="249"/>
      <c r="H77" s="6"/>
      <c r="I77" s="79"/>
      <c r="J77" s="79"/>
      <c r="K77" s="79"/>
      <c r="L77" s="79"/>
      <c r="M77" s="79"/>
      <c r="N77" s="79"/>
      <c r="O77" s="79"/>
      <c r="P77" s="79"/>
    </row>
    <row r="78" spans="1:16" ht="15.75" customHeight="1">
      <c r="A78" s="249"/>
      <c r="B78" s="249"/>
      <c r="C78" s="249"/>
      <c r="D78" s="249"/>
      <c r="E78" s="79" t="s">
        <v>13</v>
      </c>
      <c r="F78" s="23">
        <v>6</v>
      </c>
      <c r="G78" s="249"/>
      <c r="H78" s="6"/>
      <c r="I78" s="79"/>
      <c r="J78" s="79"/>
      <c r="K78" s="79"/>
      <c r="L78" s="79"/>
      <c r="M78" s="79"/>
      <c r="N78" s="79"/>
      <c r="O78" s="79"/>
      <c r="P78" s="79"/>
    </row>
    <row r="79" spans="1:16" ht="15.75" customHeight="1">
      <c r="A79" s="249"/>
      <c r="B79" s="249"/>
      <c r="C79" s="249"/>
      <c r="D79" s="249"/>
      <c r="E79" s="79" t="s">
        <v>13</v>
      </c>
      <c r="F79" s="23">
        <v>6.1</v>
      </c>
      <c r="G79" s="249"/>
      <c r="H79" s="6"/>
      <c r="I79" s="79"/>
      <c r="J79" s="79"/>
      <c r="K79" s="79"/>
      <c r="L79" s="79"/>
      <c r="M79" s="79"/>
      <c r="N79" s="79"/>
      <c r="O79" s="79"/>
      <c r="P79" s="79"/>
    </row>
    <row r="80" spans="1:16" ht="15.75" customHeight="1">
      <c r="A80" s="249"/>
      <c r="B80" s="249"/>
      <c r="C80" s="249"/>
      <c r="D80" s="249"/>
      <c r="E80" s="79" t="s">
        <v>13</v>
      </c>
      <c r="F80" s="23">
        <v>6.2</v>
      </c>
      <c r="G80" s="249"/>
      <c r="H80" s="6"/>
      <c r="I80" s="79"/>
      <c r="J80" s="79"/>
      <c r="K80" s="79"/>
      <c r="L80" s="79"/>
      <c r="M80" s="79"/>
      <c r="N80" s="79"/>
      <c r="O80" s="79"/>
      <c r="P80" s="79"/>
    </row>
    <row r="81" spans="1:16" ht="15.75" customHeight="1">
      <c r="A81" s="249"/>
      <c r="B81" s="249"/>
      <c r="C81" s="249"/>
      <c r="D81" s="249"/>
      <c r="E81" s="79" t="s">
        <v>13</v>
      </c>
      <c r="F81" s="23">
        <v>6.3</v>
      </c>
      <c r="G81" s="249"/>
      <c r="H81" s="6"/>
      <c r="I81" s="79"/>
      <c r="J81" s="79"/>
      <c r="K81" s="79"/>
      <c r="L81" s="79"/>
      <c r="M81" s="79"/>
      <c r="N81" s="79"/>
      <c r="O81" s="79"/>
      <c r="P81" s="79"/>
    </row>
    <row r="82" spans="1:16" ht="15.75" customHeight="1">
      <c r="A82" s="249"/>
      <c r="B82" s="249"/>
      <c r="C82" s="249"/>
      <c r="D82" s="249"/>
      <c r="E82" s="79" t="s">
        <v>13</v>
      </c>
      <c r="F82" s="23">
        <v>6.4</v>
      </c>
      <c r="G82" s="249"/>
      <c r="H82" s="6"/>
      <c r="I82" s="79"/>
      <c r="J82" s="79"/>
      <c r="K82" s="79"/>
      <c r="L82" s="79"/>
      <c r="M82" s="79"/>
      <c r="N82" s="79"/>
      <c r="O82" s="79"/>
      <c r="P82" s="79"/>
    </row>
    <row r="83" spans="1:16" ht="15.75" customHeight="1">
      <c r="A83" s="249"/>
      <c r="B83" s="249"/>
      <c r="C83" s="249"/>
      <c r="D83" s="249"/>
      <c r="E83" s="79" t="s">
        <v>13</v>
      </c>
      <c r="F83" s="23">
        <v>6.5</v>
      </c>
      <c r="G83" s="249"/>
      <c r="H83" s="6"/>
      <c r="I83" s="79"/>
      <c r="J83" s="79"/>
      <c r="K83" s="79"/>
      <c r="L83" s="79"/>
      <c r="M83" s="79"/>
      <c r="N83" s="79"/>
      <c r="O83" s="79"/>
      <c r="P83" s="79"/>
    </row>
    <row r="84" spans="1:16" ht="13">
      <c r="A84" s="249"/>
      <c r="B84" s="249"/>
      <c r="C84" s="249"/>
      <c r="D84" s="249"/>
      <c r="E84" s="79" t="s">
        <v>13</v>
      </c>
      <c r="F84" s="23">
        <v>6.6</v>
      </c>
      <c r="G84" s="249"/>
      <c r="H84" s="6"/>
      <c r="I84" s="79"/>
      <c r="J84" s="79"/>
      <c r="K84" s="79"/>
      <c r="L84" s="79"/>
      <c r="M84" s="79"/>
      <c r="N84" s="79"/>
      <c r="O84" s="79"/>
      <c r="P84" s="79"/>
    </row>
    <row r="85" spans="1:16" ht="13">
      <c r="A85" s="249"/>
      <c r="B85" s="249"/>
      <c r="C85" s="249"/>
      <c r="D85" s="249"/>
      <c r="E85" s="79" t="s">
        <v>13</v>
      </c>
      <c r="F85" s="23">
        <v>6.7</v>
      </c>
      <c r="G85" s="249"/>
      <c r="H85" s="6"/>
      <c r="I85" s="79"/>
      <c r="J85" s="79"/>
      <c r="K85" s="79"/>
      <c r="L85" s="79"/>
      <c r="M85" s="79"/>
      <c r="N85" s="79"/>
      <c r="O85" s="79"/>
      <c r="P85" s="79"/>
    </row>
    <row r="86" spans="1:16" ht="13">
      <c r="A86" s="249"/>
      <c r="B86" s="249"/>
      <c r="C86" s="249"/>
      <c r="D86" s="249"/>
      <c r="E86" s="79" t="s">
        <v>13</v>
      </c>
      <c r="F86" s="23">
        <v>6.8</v>
      </c>
      <c r="G86" s="249"/>
      <c r="H86" s="6"/>
      <c r="I86" s="79"/>
      <c r="J86" s="79"/>
      <c r="K86" s="79"/>
      <c r="L86" s="79"/>
      <c r="M86" s="79"/>
      <c r="N86" s="79"/>
      <c r="O86" s="79"/>
      <c r="P86" s="79"/>
    </row>
    <row r="87" spans="1:16" ht="13">
      <c r="A87" s="249"/>
      <c r="B87" s="249"/>
      <c r="C87" s="249"/>
      <c r="D87" s="249"/>
      <c r="E87" s="79" t="s">
        <v>13</v>
      </c>
      <c r="F87" s="23">
        <v>6.9</v>
      </c>
      <c r="G87" s="249"/>
      <c r="H87" s="6"/>
      <c r="I87" s="79"/>
      <c r="J87" s="79"/>
      <c r="K87" s="79"/>
      <c r="L87" s="79"/>
      <c r="M87" s="79"/>
      <c r="N87" s="79"/>
      <c r="O87" s="79"/>
      <c r="P87" s="79"/>
    </row>
    <row r="88" spans="1:16" ht="13">
      <c r="A88" s="249"/>
      <c r="B88" s="249"/>
      <c r="C88" s="249"/>
      <c r="D88" s="249"/>
      <c r="E88" s="6" t="s">
        <v>107</v>
      </c>
      <c r="F88" s="23">
        <v>7</v>
      </c>
      <c r="G88" s="249"/>
      <c r="H88" s="6" t="s">
        <v>190</v>
      </c>
      <c r="I88" s="74" t="s">
        <v>15</v>
      </c>
      <c r="J88" s="75">
        <v>0.73</v>
      </c>
      <c r="K88" s="74" t="s">
        <v>19</v>
      </c>
      <c r="L88" s="75">
        <v>0.38</v>
      </c>
      <c r="M88" s="74" t="s">
        <v>15</v>
      </c>
      <c r="N88" s="75">
        <v>0.86</v>
      </c>
      <c r="O88" s="74" t="s">
        <v>13</v>
      </c>
      <c r="P88" s="75">
        <v>0</v>
      </c>
    </row>
    <row r="89" spans="1:16" ht="13">
      <c r="A89" s="249"/>
      <c r="B89" s="249"/>
      <c r="C89" s="249"/>
      <c r="D89" s="249"/>
      <c r="E89" s="6" t="s">
        <v>107</v>
      </c>
      <c r="F89" s="23">
        <v>7.1</v>
      </c>
      <c r="G89" s="249"/>
      <c r="H89" s="6" t="s">
        <v>188</v>
      </c>
      <c r="I89" s="74" t="s">
        <v>15</v>
      </c>
      <c r="J89" s="75">
        <v>0.56999999999999995</v>
      </c>
      <c r="K89" s="74" t="s">
        <v>13</v>
      </c>
      <c r="L89" s="75">
        <v>0</v>
      </c>
      <c r="M89" s="74" t="s">
        <v>15</v>
      </c>
      <c r="N89" s="75">
        <v>0.89</v>
      </c>
      <c r="O89" s="74" t="s">
        <v>13</v>
      </c>
      <c r="P89" s="75">
        <v>0</v>
      </c>
    </row>
    <row r="90" spans="1:16" ht="13">
      <c r="A90" s="249"/>
      <c r="B90" s="249"/>
      <c r="C90" s="249"/>
      <c r="D90" s="249"/>
      <c r="E90" s="6" t="s">
        <v>107</v>
      </c>
      <c r="F90" s="23">
        <v>7.2</v>
      </c>
      <c r="G90" s="249"/>
      <c r="H90" s="6" t="s">
        <v>188</v>
      </c>
      <c r="I90" s="74" t="s">
        <v>15</v>
      </c>
      <c r="J90" s="75">
        <v>0.62</v>
      </c>
      <c r="K90" s="71" t="s">
        <v>119</v>
      </c>
      <c r="L90" s="71" t="s">
        <v>191</v>
      </c>
      <c r="M90" s="74" t="s">
        <v>15</v>
      </c>
      <c r="N90" s="75">
        <v>0.51</v>
      </c>
      <c r="O90" s="74" t="s">
        <v>13</v>
      </c>
      <c r="P90" s="75">
        <v>0</v>
      </c>
    </row>
    <row r="91" spans="1:16" ht="13">
      <c r="A91" s="249"/>
      <c r="B91" s="249"/>
      <c r="C91" s="249"/>
      <c r="D91" s="249"/>
      <c r="E91" s="6" t="s">
        <v>107</v>
      </c>
      <c r="F91" s="23">
        <v>7.3</v>
      </c>
      <c r="G91" s="249"/>
      <c r="H91" s="6" t="s">
        <v>189</v>
      </c>
      <c r="I91" s="71" t="s">
        <v>119</v>
      </c>
      <c r="J91" s="71" t="s">
        <v>192</v>
      </c>
      <c r="K91" s="74" t="s">
        <v>13</v>
      </c>
      <c r="L91" s="75">
        <v>0</v>
      </c>
      <c r="M91" s="6" t="s">
        <v>107</v>
      </c>
      <c r="N91" s="8">
        <v>0.78</v>
      </c>
      <c r="O91" s="74" t="s">
        <v>13</v>
      </c>
      <c r="P91" s="75">
        <v>0</v>
      </c>
    </row>
    <row r="92" spans="1:16" ht="13">
      <c r="A92" s="249"/>
      <c r="B92" s="249"/>
      <c r="C92" s="249"/>
      <c r="D92" s="249"/>
      <c r="E92" s="6" t="s">
        <v>107</v>
      </c>
      <c r="F92" s="23">
        <v>7.4</v>
      </c>
      <c r="G92" s="249"/>
      <c r="H92" s="6" t="s">
        <v>189</v>
      </c>
      <c r="I92" s="6" t="s">
        <v>107</v>
      </c>
      <c r="J92" s="8">
        <v>0.62</v>
      </c>
      <c r="K92" s="74" t="s">
        <v>13</v>
      </c>
      <c r="L92" s="75">
        <v>0</v>
      </c>
      <c r="M92" s="74" t="s">
        <v>15</v>
      </c>
      <c r="N92" s="75">
        <v>0.73</v>
      </c>
      <c r="O92" s="74" t="s">
        <v>13</v>
      </c>
      <c r="P92" s="75">
        <v>0</v>
      </c>
    </row>
    <row r="93" spans="1:16" ht="13">
      <c r="A93" s="249"/>
      <c r="B93" s="249"/>
      <c r="C93" s="249"/>
      <c r="D93" s="249"/>
      <c r="E93" s="6" t="s">
        <v>107</v>
      </c>
      <c r="F93" s="23">
        <v>7.5</v>
      </c>
      <c r="G93" s="249"/>
      <c r="H93" s="6" t="s">
        <v>189</v>
      </c>
      <c r="I93" s="6" t="s">
        <v>107</v>
      </c>
      <c r="J93" s="8">
        <v>0.91</v>
      </c>
      <c r="K93" s="74" t="s">
        <v>15</v>
      </c>
      <c r="L93" s="75">
        <v>0.64</v>
      </c>
      <c r="M93" s="6" t="s">
        <v>107</v>
      </c>
      <c r="N93" s="8">
        <v>0.94</v>
      </c>
      <c r="O93" s="74" t="s">
        <v>13</v>
      </c>
      <c r="P93" s="75">
        <v>0</v>
      </c>
    </row>
    <row r="94" spans="1:16" ht="13">
      <c r="A94" s="249"/>
      <c r="B94" s="249"/>
      <c r="C94" s="249"/>
      <c r="D94" s="249"/>
      <c r="E94" s="6" t="s">
        <v>107</v>
      </c>
      <c r="F94" s="23">
        <v>7.6</v>
      </c>
      <c r="G94" s="249"/>
      <c r="H94" s="6" t="s">
        <v>188</v>
      </c>
      <c r="I94" s="6" t="s">
        <v>107</v>
      </c>
      <c r="J94" s="8">
        <v>0.88</v>
      </c>
      <c r="K94" s="74" t="s">
        <v>15</v>
      </c>
      <c r="L94" s="75">
        <v>0.46</v>
      </c>
      <c r="M94" s="6" t="s">
        <v>107</v>
      </c>
      <c r="N94" s="8">
        <v>0.93</v>
      </c>
      <c r="O94" s="74" t="s">
        <v>13</v>
      </c>
      <c r="P94" s="75">
        <v>0</v>
      </c>
    </row>
    <row r="95" spans="1:16" ht="13">
      <c r="A95" s="249"/>
      <c r="B95" s="249"/>
      <c r="C95" s="249"/>
      <c r="D95" s="249"/>
      <c r="E95" s="6" t="s">
        <v>107</v>
      </c>
      <c r="F95" s="23">
        <v>7.7</v>
      </c>
      <c r="G95" s="249"/>
      <c r="H95" s="6" t="s">
        <v>189</v>
      </c>
      <c r="I95" s="6" t="s">
        <v>107</v>
      </c>
      <c r="J95" s="8">
        <v>0.87</v>
      </c>
      <c r="K95" s="6" t="s">
        <v>107</v>
      </c>
      <c r="L95" s="8">
        <v>0.43</v>
      </c>
      <c r="M95" s="6" t="s">
        <v>107</v>
      </c>
      <c r="N95" s="8">
        <v>0.82</v>
      </c>
      <c r="O95" s="74" t="s">
        <v>13</v>
      </c>
      <c r="P95" s="75">
        <v>0</v>
      </c>
    </row>
    <row r="96" spans="1:16" ht="13">
      <c r="A96" s="249"/>
      <c r="B96" s="249"/>
      <c r="C96" s="249"/>
      <c r="D96" s="249"/>
      <c r="E96" s="6" t="s">
        <v>107</v>
      </c>
      <c r="F96" s="23">
        <v>7.8</v>
      </c>
      <c r="G96" s="249"/>
      <c r="H96" s="6" t="s">
        <v>189</v>
      </c>
      <c r="I96" s="74" t="s">
        <v>13</v>
      </c>
      <c r="J96" s="75">
        <v>0</v>
      </c>
      <c r="K96" s="74" t="s">
        <v>13</v>
      </c>
      <c r="L96" s="75">
        <v>0</v>
      </c>
      <c r="M96" s="6" t="s">
        <v>107</v>
      </c>
      <c r="N96" s="8">
        <v>0.59</v>
      </c>
      <c r="O96" s="74" t="s">
        <v>13</v>
      </c>
      <c r="P96" s="75">
        <v>0</v>
      </c>
    </row>
    <row r="97" spans="1:28" ht="13">
      <c r="A97" s="249"/>
      <c r="B97" s="249"/>
      <c r="C97" s="249"/>
      <c r="D97" s="249"/>
      <c r="E97" s="79" t="s">
        <v>13</v>
      </c>
      <c r="F97" s="23">
        <v>7.9</v>
      </c>
      <c r="G97" s="249"/>
      <c r="H97" s="6"/>
      <c r="I97" s="79"/>
      <c r="J97" s="79"/>
      <c r="K97" s="79"/>
      <c r="L97" s="79"/>
      <c r="M97" s="79"/>
      <c r="N97" s="79"/>
      <c r="O97" s="79"/>
      <c r="P97" s="79"/>
    </row>
    <row r="98" spans="1:28" ht="13">
      <c r="A98" s="249"/>
      <c r="B98" s="249"/>
      <c r="C98" s="249"/>
      <c r="D98" s="249"/>
      <c r="E98" s="79" t="s">
        <v>13</v>
      </c>
      <c r="F98" s="23">
        <v>8</v>
      </c>
      <c r="G98" s="249"/>
      <c r="H98" s="6"/>
      <c r="I98" s="79"/>
      <c r="J98" s="79"/>
      <c r="K98" s="79"/>
      <c r="L98" s="79"/>
      <c r="M98" s="79"/>
      <c r="N98" s="79"/>
      <c r="O98" s="79"/>
      <c r="P98" s="79"/>
    </row>
    <row r="99" spans="1:28" ht="13">
      <c r="A99" s="249"/>
      <c r="B99" s="249"/>
      <c r="C99" s="249"/>
      <c r="D99" s="249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</row>
    <row r="100" spans="1:28" ht="13">
      <c r="A100" s="249"/>
      <c r="B100" s="249"/>
      <c r="C100" s="249"/>
      <c r="D100" s="249"/>
      <c r="E100" s="296" t="s">
        <v>16</v>
      </c>
      <c r="F100" s="249"/>
      <c r="G100" s="249"/>
      <c r="H100" s="249"/>
      <c r="I100" s="6"/>
      <c r="J100" s="95">
        <f>AVERAGEA(J23,J25,J34,J92:J95)</f>
        <v>0.79714285714285715</v>
      </c>
      <c r="K100" s="6"/>
      <c r="L100" s="95">
        <f>AVERAGEA(L32:L34,L95)</f>
        <v>0.72</v>
      </c>
      <c r="M100" s="6"/>
      <c r="N100" s="95">
        <f>AVERAGEA(N91,N93,N94,N95,N96,N31:N34,N23:N26)</f>
        <v>0.81923076923076921</v>
      </c>
      <c r="O100" s="6"/>
      <c r="P100" s="95">
        <f>AVERAGEA(P23)</f>
        <v>0.39</v>
      </c>
    </row>
    <row r="101" spans="1:28" ht="13">
      <c r="A101" s="249"/>
      <c r="B101" s="249"/>
      <c r="C101" s="249"/>
      <c r="D101" s="249"/>
      <c r="E101" s="296" t="s">
        <v>1</v>
      </c>
      <c r="F101" s="249"/>
      <c r="G101" s="249"/>
      <c r="H101" s="249"/>
      <c r="I101" s="6"/>
      <c r="J101" s="6">
        <v>15</v>
      </c>
      <c r="K101" s="6"/>
      <c r="L101" s="6">
        <v>18</v>
      </c>
      <c r="M101" s="6"/>
      <c r="N101" s="6">
        <v>10</v>
      </c>
      <c r="O101" s="6"/>
      <c r="P101" s="6">
        <v>22</v>
      </c>
    </row>
    <row r="102" spans="1:28" ht="13">
      <c r="A102" s="249"/>
      <c r="B102" s="249"/>
      <c r="C102" s="249"/>
      <c r="D102" s="249"/>
      <c r="E102" s="296" t="s">
        <v>2</v>
      </c>
      <c r="F102" s="249"/>
      <c r="G102" s="249"/>
      <c r="H102" s="249"/>
      <c r="I102" s="6"/>
      <c r="J102" s="148">
        <v>7</v>
      </c>
      <c r="K102" s="6"/>
      <c r="L102" s="6">
        <v>4</v>
      </c>
      <c r="M102" s="6"/>
      <c r="N102" s="6">
        <v>12</v>
      </c>
      <c r="O102" s="6"/>
      <c r="P102" s="6">
        <v>1</v>
      </c>
    </row>
    <row r="103" spans="1:28" ht="1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</row>
    <row r="104" spans="1:28" ht="13">
      <c r="A104" s="3">
        <v>3</v>
      </c>
      <c r="B104" s="149" t="s">
        <v>0</v>
      </c>
      <c r="C104" s="149" t="s">
        <v>0</v>
      </c>
      <c r="D104" s="304" t="s">
        <v>72</v>
      </c>
      <c r="E104" s="79" t="s">
        <v>13</v>
      </c>
      <c r="F104" s="23">
        <v>0</v>
      </c>
      <c r="G104" s="304" t="s">
        <v>58</v>
      </c>
      <c r="H104" s="94"/>
      <c r="I104" s="79" t="s">
        <v>13</v>
      </c>
      <c r="J104" s="80">
        <v>0</v>
      </c>
      <c r="K104" s="79" t="s">
        <v>13</v>
      </c>
      <c r="L104" s="80">
        <v>0</v>
      </c>
      <c r="M104" s="79" t="s">
        <v>13</v>
      </c>
      <c r="N104" s="80">
        <v>0</v>
      </c>
      <c r="O104" s="79" t="s">
        <v>13</v>
      </c>
      <c r="P104" s="80">
        <v>0</v>
      </c>
    </row>
    <row r="105" spans="1:28" ht="13">
      <c r="D105" s="249"/>
      <c r="E105" s="79" t="s">
        <v>13</v>
      </c>
      <c r="F105" s="23">
        <v>0.1</v>
      </c>
      <c r="G105" s="249"/>
      <c r="H105" s="94"/>
      <c r="I105" s="79" t="s">
        <v>13</v>
      </c>
      <c r="J105" s="80">
        <v>0</v>
      </c>
      <c r="K105" s="79" t="s">
        <v>13</v>
      </c>
      <c r="L105" s="80">
        <v>0</v>
      </c>
      <c r="M105" s="79" t="s">
        <v>13</v>
      </c>
      <c r="N105" s="80">
        <v>0</v>
      </c>
      <c r="O105" s="79" t="s">
        <v>13</v>
      </c>
      <c r="P105" s="80">
        <v>0</v>
      </c>
    </row>
    <row r="106" spans="1:28" ht="13">
      <c r="D106" s="249"/>
      <c r="E106" s="79" t="s">
        <v>13</v>
      </c>
      <c r="F106" s="23">
        <v>0.2</v>
      </c>
      <c r="G106" s="249"/>
      <c r="H106" s="94"/>
      <c r="I106" s="79" t="s">
        <v>13</v>
      </c>
      <c r="J106" s="80">
        <v>0</v>
      </c>
      <c r="K106" s="79" t="s">
        <v>13</v>
      </c>
      <c r="L106" s="80">
        <v>0</v>
      </c>
      <c r="M106" s="79" t="s">
        <v>13</v>
      </c>
      <c r="N106" s="80">
        <v>0</v>
      </c>
      <c r="O106" s="79" t="s">
        <v>13</v>
      </c>
      <c r="P106" s="80">
        <v>0</v>
      </c>
    </row>
    <row r="107" spans="1:28" ht="13">
      <c r="D107" s="249"/>
      <c r="E107" s="87" t="s">
        <v>13</v>
      </c>
      <c r="F107" s="23">
        <v>0.3</v>
      </c>
      <c r="G107" s="249"/>
      <c r="H107" s="94"/>
      <c r="I107" s="79" t="s">
        <v>13</v>
      </c>
      <c r="J107" s="80">
        <v>0</v>
      </c>
      <c r="K107" s="79" t="s">
        <v>13</v>
      </c>
      <c r="L107" s="80">
        <v>0</v>
      </c>
      <c r="M107" s="79" t="s">
        <v>13</v>
      </c>
      <c r="N107" s="80">
        <v>0</v>
      </c>
      <c r="O107" s="79" t="s">
        <v>13</v>
      </c>
      <c r="P107" s="80">
        <v>0</v>
      </c>
    </row>
    <row r="108" spans="1:28" ht="13">
      <c r="D108" s="249"/>
      <c r="E108" s="20" t="s">
        <v>181</v>
      </c>
      <c r="F108" s="23">
        <v>0.4</v>
      </c>
      <c r="G108" s="249"/>
      <c r="H108" s="94" t="s">
        <v>44</v>
      </c>
      <c r="I108" s="74" t="s">
        <v>13</v>
      </c>
      <c r="J108" s="75">
        <v>0</v>
      </c>
      <c r="K108" s="6" t="s">
        <v>181</v>
      </c>
      <c r="L108" s="8">
        <v>0.66</v>
      </c>
      <c r="M108" s="6" t="s">
        <v>181</v>
      </c>
      <c r="N108" s="8">
        <v>0.65</v>
      </c>
      <c r="O108" s="6" t="s">
        <v>181</v>
      </c>
      <c r="P108" s="8">
        <v>0.61</v>
      </c>
    </row>
    <row r="109" spans="1:28" ht="13">
      <c r="D109" s="249"/>
      <c r="E109" s="78" t="s">
        <v>181</v>
      </c>
      <c r="F109" s="23">
        <v>0.5</v>
      </c>
      <c r="G109" s="249"/>
      <c r="H109" s="94" t="s">
        <v>44</v>
      </c>
      <c r="I109" s="74" t="s">
        <v>19</v>
      </c>
      <c r="J109" s="75">
        <v>0.35</v>
      </c>
      <c r="K109" s="6" t="s">
        <v>181</v>
      </c>
      <c r="L109" s="8">
        <v>0.74</v>
      </c>
      <c r="M109" s="74" t="s">
        <v>13</v>
      </c>
      <c r="N109" s="75">
        <v>0</v>
      </c>
      <c r="O109" s="74" t="s">
        <v>19</v>
      </c>
      <c r="P109" s="75">
        <v>0.66</v>
      </c>
    </row>
    <row r="110" spans="1:28" ht="13">
      <c r="D110" s="249"/>
      <c r="E110" s="87" t="s">
        <v>13</v>
      </c>
      <c r="F110" s="23">
        <v>0.6</v>
      </c>
      <c r="G110" s="249"/>
      <c r="H110" s="94"/>
      <c r="I110" s="79" t="s">
        <v>13</v>
      </c>
      <c r="J110" s="80">
        <v>0</v>
      </c>
      <c r="K110" s="79" t="s">
        <v>13</v>
      </c>
      <c r="L110" s="80">
        <v>0</v>
      </c>
      <c r="M110" s="79" t="s">
        <v>13</v>
      </c>
      <c r="N110" s="80">
        <v>0</v>
      </c>
      <c r="O110" s="79" t="s">
        <v>13</v>
      </c>
      <c r="P110" s="80">
        <v>0</v>
      </c>
    </row>
    <row r="111" spans="1:28" ht="13">
      <c r="D111" s="249"/>
      <c r="E111" s="78" t="s">
        <v>181</v>
      </c>
      <c r="F111" s="23">
        <v>0.7</v>
      </c>
      <c r="G111" s="249"/>
      <c r="H111" s="94" t="s">
        <v>193</v>
      </c>
      <c r="I111" s="74" t="s">
        <v>13</v>
      </c>
      <c r="J111" s="75">
        <v>0</v>
      </c>
      <c r="K111" s="74" t="s">
        <v>13</v>
      </c>
      <c r="L111" s="75">
        <v>0</v>
      </c>
      <c r="M111" s="74" t="s">
        <v>13</v>
      </c>
      <c r="N111" s="75">
        <v>0</v>
      </c>
      <c r="O111" s="74" t="s">
        <v>13</v>
      </c>
      <c r="P111" s="75">
        <v>0</v>
      </c>
    </row>
    <row r="112" spans="1:28" ht="13">
      <c r="D112" s="249"/>
      <c r="E112" s="20" t="s">
        <v>181</v>
      </c>
      <c r="F112" s="23">
        <v>0.8</v>
      </c>
      <c r="G112" s="249"/>
      <c r="H112" s="94" t="s">
        <v>194</v>
      </c>
      <c r="I112" s="74" t="s">
        <v>13</v>
      </c>
      <c r="J112" s="75">
        <v>0</v>
      </c>
      <c r="K112" s="6" t="s">
        <v>181</v>
      </c>
      <c r="L112" s="8">
        <v>0.69</v>
      </c>
      <c r="M112" s="74" t="s">
        <v>13</v>
      </c>
      <c r="N112" s="75">
        <v>0</v>
      </c>
      <c r="O112" s="74" t="s">
        <v>13</v>
      </c>
      <c r="P112" s="75">
        <v>0</v>
      </c>
    </row>
    <row r="113" spans="1:28" ht="13">
      <c r="D113" s="249"/>
      <c r="E113" s="78" t="s">
        <v>181</v>
      </c>
      <c r="F113" s="23">
        <v>0.9</v>
      </c>
      <c r="G113" s="249"/>
      <c r="H113" s="94" t="s">
        <v>193</v>
      </c>
      <c r="I113" s="74" t="s">
        <v>13</v>
      </c>
      <c r="J113" s="75">
        <v>0</v>
      </c>
      <c r="K113" s="74" t="s">
        <v>13</v>
      </c>
      <c r="L113" s="75">
        <v>0</v>
      </c>
      <c r="M113" s="74" t="s">
        <v>13</v>
      </c>
      <c r="N113" s="75">
        <v>0</v>
      </c>
      <c r="O113" s="74" t="s">
        <v>13</v>
      </c>
      <c r="P113" s="75">
        <v>0</v>
      </c>
    </row>
    <row r="114" spans="1:28" ht="13">
      <c r="D114" s="249"/>
      <c r="E114" s="20" t="s">
        <v>181</v>
      </c>
      <c r="F114" s="23">
        <v>1</v>
      </c>
      <c r="G114" s="249"/>
      <c r="H114" s="94" t="s">
        <v>194</v>
      </c>
      <c r="I114" s="74" t="s">
        <v>19</v>
      </c>
      <c r="J114" s="75">
        <v>0.61</v>
      </c>
      <c r="K114" s="6" t="s">
        <v>181</v>
      </c>
      <c r="L114" s="8">
        <v>0.78</v>
      </c>
      <c r="M114" s="6" t="s">
        <v>181</v>
      </c>
      <c r="N114" s="8">
        <v>0.77</v>
      </c>
      <c r="O114" s="6" t="s">
        <v>181</v>
      </c>
      <c r="P114" s="8">
        <v>0.71</v>
      </c>
    </row>
    <row r="115" spans="1:28" ht="13">
      <c r="D115" s="249"/>
      <c r="E115" s="78" t="s">
        <v>181</v>
      </c>
      <c r="F115" s="23">
        <v>1.1000000000000001</v>
      </c>
      <c r="G115" s="249"/>
      <c r="H115" s="94" t="s">
        <v>194</v>
      </c>
      <c r="I115" s="74" t="s">
        <v>19</v>
      </c>
      <c r="J115" s="75">
        <v>0.62</v>
      </c>
      <c r="K115" s="6" t="s">
        <v>181</v>
      </c>
      <c r="L115" s="8">
        <v>0.76</v>
      </c>
      <c r="M115" s="6" t="s">
        <v>181</v>
      </c>
      <c r="N115" s="8">
        <v>0.81</v>
      </c>
      <c r="O115" s="6" t="s">
        <v>181</v>
      </c>
      <c r="P115" s="8">
        <v>0.63</v>
      </c>
    </row>
    <row r="116" spans="1:28" ht="13">
      <c r="D116" s="249"/>
      <c r="E116" s="20" t="s">
        <v>181</v>
      </c>
      <c r="F116" s="23">
        <v>1.2</v>
      </c>
      <c r="G116" s="249"/>
      <c r="H116" s="94" t="s">
        <v>194</v>
      </c>
      <c r="I116" s="74" t="s">
        <v>19</v>
      </c>
      <c r="J116" s="75">
        <v>0.81</v>
      </c>
      <c r="K116" s="6" t="s">
        <v>181</v>
      </c>
      <c r="L116" s="8">
        <v>0.74</v>
      </c>
      <c r="M116" s="6" t="s">
        <v>181</v>
      </c>
      <c r="N116" s="8">
        <v>0.9</v>
      </c>
      <c r="O116" s="6" t="s">
        <v>181</v>
      </c>
      <c r="P116" s="8">
        <v>0.65</v>
      </c>
    </row>
    <row r="117" spans="1:28" ht="13">
      <c r="D117" s="249"/>
      <c r="E117" s="78" t="s">
        <v>181</v>
      </c>
      <c r="F117" s="23">
        <v>1.3</v>
      </c>
      <c r="G117" s="249"/>
      <c r="H117" s="94" t="s">
        <v>194</v>
      </c>
      <c r="I117" s="6" t="s">
        <v>181</v>
      </c>
      <c r="J117" s="8">
        <v>0.69</v>
      </c>
      <c r="K117" s="6" t="s">
        <v>181</v>
      </c>
      <c r="L117" s="8">
        <v>0.76</v>
      </c>
      <c r="M117" s="6" t="s">
        <v>181</v>
      </c>
      <c r="N117" s="8">
        <v>0.86</v>
      </c>
      <c r="O117" s="6" t="s">
        <v>181</v>
      </c>
      <c r="P117" s="8">
        <v>0.83</v>
      </c>
    </row>
    <row r="118" spans="1:28" ht="13">
      <c r="D118" s="249"/>
      <c r="E118" s="20" t="s">
        <v>181</v>
      </c>
      <c r="F118" s="23">
        <v>1.4</v>
      </c>
      <c r="G118" s="249"/>
      <c r="H118" s="94" t="s">
        <v>194</v>
      </c>
      <c r="I118" s="6" t="s">
        <v>181</v>
      </c>
      <c r="J118" s="8">
        <v>0.81</v>
      </c>
      <c r="K118" s="6" t="s">
        <v>181</v>
      </c>
      <c r="L118" s="8">
        <v>0.72</v>
      </c>
      <c r="M118" s="6" t="s">
        <v>181</v>
      </c>
      <c r="N118" s="8">
        <v>0.81</v>
      </c>
      <c r="O118" s="6" t="s">
        <v>181</v>
      </c>
      <c r="P118" s="8">
        <v>0.82</v>
      </c>
    </row>
    <row r="119" spans="1:28" ht="13">
      <c r="D119" s="249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</row>
    <row r="120" spans="1:28" ht="13">
      <c r="D120" s="249"/>
      <c r="E120" s="296" t="s">
        <v>16</v>
      </c>
      <c r="F120" s="249"/>
      <c r="G120" s="249"/>
      <c r="H120" s="249"/>
      <c r="I120" s="6"/>
      <c r="J120" s="95">
        <f>AVERAGEA(J117:J118)</f>
        <v>0.75</v>
      </c>
      <c r="K120" s="6"/>
      <c r="L120" s="95">
        <f>AVERAGEA(L108:L109,L114:L118,L112)</f>
        <v>0.73124999999999996</v>
      </c>
      <c r="M120" s="6"/>
      <c r="N120" s="95">
        <f>AVERAGEA(N108,N114:N118)</f>
        <v>0.79999999999999993</v>
      </c>
      <c r="O120" s="6"/>
      <c r="P120" s="95">
        <f>AVERAGEA(P108,P114:P118)</f>
        <v>0.70833333333333337</v>
      </c>
    </row>
    <row r="121" spans="1:28" ht="13">
      <c r="D121" s="249"/>
      <c r="E121" s="296" t="s">
        <v>1</v>
      </c>
      <c r="F121" s="249"/>
      <c r="G121" s="249"/>
      <c r="H121" s="249"/>
      <c r="I121" s="6"/>
      <c r="J121" s="6">
        <v>8</v>
      </c>
      <c r="K121" s="6"/>
      <c r="L121" s="6">
        <v>2</v>
      </c>
      <c r="M121" s="6"/>
      <c r="N121" s="6">
        <v>4</v>
      </c>
      <c r="O121" s="6"/>
      <c r="P121" s="6">
        <v>4</v>
      </c>
    </row>
    <row r="122" spans="1:28" ht="13">
      <c r="D122" s="249"/>
      <c r="E122" s="296" t="s">
        <v>2</v>
      </c>
      <c r="F122" s="249"/>
      <c r="G122" s="249"/>
      <c r="H122" s="249"/>
      <c r="I122" s="6"/>
      <c r="J122" s="6">
        <v>2</v>
      </c>
      <c r="K122" s="6"/>
      <c r="L122" s="6">
        <v>8</v>
      </c>
      <c r="M122" s="6"/>
      <c r="N122" s="6">
        <v>6</v>
      </c>
      <c r="O122" s="6"/>
      <c r="P122" s="6">
        <v>6</v>
      </c>
    </row>
    <row r="123" spans="1:28" ht="1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</row>
    <row r="124" spans="1:28" ht="13">
      <c r="A124" s="305">
        <v>4</v>
      </c>
      <c r="B124" s="298" t="s">
        <v>0</v>
      </c>
      <c r="C124" s="298" t="s">
        <v>0</v>
      </c>
      <c r="D124" s="299" t="s">
        <v>20</v>
      </c>
      <c r="E124" s="87" t="s">
        <v>13</v>
      </c>
      <c r="F124" s="22">
        <v>0</v>
      </c>
      <c r="G124" s="299" t="s">
        <v>58</v>
      </c>
      <c r="H124" s="6"/>
      <c r="I124" s="79"/>
      <c r="J124" s="79"/>
      <c r="K124" s="79"/>
      <c r="L124" s="79"/>
      <c r="M124" s="79"/>
      <c r="N124" s="79"/>
      <c r="O124" s="79"/>
      <c r="P124" s="79"/>
      <c r="Q124" s="95"/>
    </row>
    <row r="125" spans="1:28" ht="13">
      <c r="A125" s="249"/>
      <c r="B125" s="249"/>
      <c r="C125" s="249"/>
      <c r="D125" s="249"/>
      <c r="E125" s="87" t="s">
        <v>13</v>
      </c>
      <c r="F125" s="22">
        <v>0.1</v>
      </c>
      <c r="G125" s="249"/>
      <c r="H125" s="6"/>
      <c r="I125" s="79"/>
      <c r="J125" s="79"/>
      <c r="K125" s="79"/>
      <c r="L125" s="79"/>
      <c r="M125" s="79"/>
      <c r="N125" s="79"/>
      <c r="O125" s="79"/>
      <c r="P125" s="79"/>
    </row>
    <row r="126" spans="1:28" ht="13">
      <c r="A126" s="249"/>
      <c r="B126" s="249"/>
      <c r="C126" s="249"/>
      <c r="D126" s="249"/>
      <c r="E126" s="87" t="s">
        <v>13</v>
      </c>
      <c r="F126" s="22">
        <v>0.2</v>
      </c>
      <c r="G126" s="249"/>
      <c r="H126" s="6"/>
      <c r="I126" s="79"/>
      <c r="J126" s="79"/>
      <c r="K126" s="79"/>
      <c r="L126" s="79"/>
      <c r="M126" s="79"/>
      <c r="N126" s="79"/>
      <c r="O126" s="79"/>
      <c r="P126" s="79"/>
    </row>
    <row r="127" spans="1:28" ht="13">
      <c r="A127" s="249"/>
      <c r="B127" s="249"/>
      <c r="C127" s="249"/>
      <c r="D127" s="249"/>
      <c r="E127" s="87" t="s">
        <v>13</v>
      </c>
      <c r="F127" s="22">
        <v>0.3</v>
      </c>
      <c r="G127" s="249"/>
      <c r="H127" s="6"/>
      <c r="I127" s="79"/>
      <c r="J127" s="79"/>
      <c r="K127" s="79"/>
      <c r="L127" s="79"/>
      <c r="M127" s="79"/>
      <c r="N127" s="79"/>
      <c r="O127" s="79"/>
      <c r="P127" s="79"/>
    </row>
    <row r="128" spans="1:28" ht="13">
      <c r="A128" s="249"/>
      <c r="B128" s="249"/>
      <c r="C128" s="249"/>
      <c r="D128" s="249"/>
      <c r="E128" s="87" t="s">
        <v>13</v>
      </c>
      <c r="F128" s="22">
        <v>0.4</v>
      </c>
      <c r="G128" s="249"/>
      <c r="H128" s="6"/>
      <c r="I128" s="79"/>
      <c r="J128" s="79"/>
      <c r="K128" s="79"/>
      <c r="L128" s="79"/>
      <c r="M128" s="79"/>
      <c r="N128" s="79"/>
      <c r="O128" s="79"/>
      <c r="P128" s="79"/>
    </row>
    <row r="129" spans="1:16" ht="13">
      <c r="A129" s="249"/>
      <c r="B129" s="249"/>
      <c r="C129" s="249"/>
      <c r="D129" s="249"/>
      <c r="E129" s="79" t="s">
        <v>13</v>
      </c>
      <c r="F129" s="22">
        <v>0.5</v>
      </c>
      <c r="G129" s="249"/>
      <c r="H129" s="6"/>
      <c r="I129" s="74" t="s">
        <v>19</v>
      </c>
      <c r="J129" s="75">
        <v>0.59</v>
      </c>
      <c r="K129" s="74" t="s">
        <v>19</v>
      </c>
      <c r="L129" s="75">
        <v>0.45</v>
      </c>
      <c r="M129" s="79" t="s">
        <v>13</v>
      </c>
      <c r="N129" s="80">
        <v>0</v>
      </c>
      <c r="O129" s="79" t="s">
        <v>13</v>
      </c>
      <c r="P129" s="80">
        <v>0</v>
      </c>
    </row>
    <row r="130" spans="1:16" ht="13">
      <c r="A130" s="249"/>
      <c r="B130" s="249"/>
      <c r="C130" s="249"/>
      <c r="D130" s="249"/>
      <c r="E130" s="6" t="s">
        <v>15</v>
      </c>
      <c r="F130" s="22">
        <v>0.6</v>
      </c>
      <c r="G130" s="249"/>
      <c r="H130" s="6"/>
      <c r="I130" s="6" t="s">
        <v>19</v>
      </c>
      <c r="J130" s="8">
        <v>0.8</v>
      </c>
      <c r="K130" s="71" t="s">
        <v>108</v>
      </c>
      <c r="L130" s="72" t="s">
        <v>137</v>
      </c>
      <c r="M130" s="6" t="s">
        <v>15</v>
      </c>
      <c r="N130" s="8">
        <v>0.54</v>
      </c>
      <c r="O130" s="6" t="s">
        <v>19</v>
      </c>
      <c r="P130" s="8">
        <v>0.74</v>
      </c>
    </row>
    <row r="131" spans="1:16" ht="13">
      <c r="A131" s="249"/>
      <c r="B131" s="249"/>
      <c r="C131" s="249"/>
      <c r="D131" s="249"/>
      <c r="E131" s="73" t="s">
        <v>15</v>
      </c>
      <c r="F131" s="22">
        <v>0.7</v>
      </c>
      <c r="G131" s="249"/>
      <c r="H131" s="6"/>
      <c r="I131" s="6" t="s">
        <v>15</v>
      </c>
      <c r="J131" s="8">
        <v>0.76</v>
      </c>
      <c r="K131" s="6" t="s">
        <v>15</v>
      </c>
      <c r="L131" s="8">
        <v>0.76</v>
      </c>
      <c r="M131" s="6" t="s">
        <v>15</v>
      </c>
      <c r="N131" s="8">
        <v>0.93</v>
      </c>
      <c r="O131" s="6" t="s">
        <v>15</v>
      </c>
      <c r="P131" s="8">
        <v>0.78</v>
      </c>
    </row>
    <row r="132" spans="1:16" ht="13">
      <c r="A132" s="249"/>
      <c r="B132" s="249"/>
      <c r="C132" s="249"/>
      <c r="D132" s="249"/>
      <c r="E132" s="6" t="s">
        <v>15</v>
      </c>
      <c r="F132" s="22">
        <v>0.8</v>
      </c>
      <c r="G132" s="249"/>
      <c r="H132" s="6"/>
      <c r="I132" s="6" t="s">
        <v>15</v>
      </c>
      <c r="J132" s="8">
        <v>0.89</v>
      </c>
      <c r="K132" s="6" t="s">
        <v>15</v>
      </c>
      <c r="L132" s="8">
        <v>0.82</v>
      </c>
      <c r="M132" s="6" t="s">
        <v>15</v>
      </c>
      <c r="N132" s="8">
        <v>0.92</v>
      </c>
      <c r="O132" s="6" t="s">
        <v>15</v>
      </c>
      <c r="P132" s="8">
        <v>0.83</v>
      </c>
    </row>
    <row r="133" spans="1:16" ht="13">
      <c r="A133" s="249"/>
      <c r="B133" s="249"/>
      <c r="C133" s="249"/>
      <c r="D133" s="249"/>
      <c r="E133" s="73" t="s">
        <v>15</v>
      </c>
      <c r="F133" s="22">
        <v>0.9</v>
      </c>
      <c r="G133" s="249"/>
      <c r="H133" s="6"/>
      <c r="I133" s="6" t="s">
        <v>15</v>
      </c>
      <c r="J133" s="8">
        <v>0.89</v>
      </c>
      <c r="K133" s="6" t="s">
        <v>15</v>
      </c>
      <c r="L133" s="8">
        <v>0.82</v>
      </c>
      <c r="M133" s="6" t="s">
        <v>15</v>
      </c>
      <c r="N133" s="8">
        <v>0.93</v>
      </c>
      <c r="O133" s="6" t="s">
        <v>15</v>
      </c>
      <c r="P133" s="8">
        <v>0.82</v>
      </c>
    </row>
    <row r="134" spans="1:16" ht="13">
      <c r="A134" s="249"/>
      <c r="B134" s="249"/>
      <c r="C134" s="249"/>
      <c r="D134" s="249"/>
      <c r="E134" s="6" t="s">
        <v>15</v>
      </c>
      <c r="F134" s="22">
        <v>1</v>
      </c>
      <c r="G134" s="249"/>
      <c r="H134" s="6"/>
      <c r="I134" s="6" t="s">
        <v>15</v>
      </c>
      <c r="J134" s="8">
        <v>0.77</v>
      </c>
      <c r="K134" s="6" t="s">
        <v>15</v>
      </c>
      <c r="L134" s="8">
        <v>0.8</v>
      </c>
      <c r="M134" s="6" t="s">
        <v>15</v>
      </c>
      <c r="N134" s="8">
        <v>0.92</v>
      </c>
      <c r="O134" s="6" t="s">
        <v>15</v>
      </c>
      <c r="P134" s="8">
        <v>0.82</v>
      </c>
    </row>
    <row r="135" spans="1:16" ht="13">
      <c r="A135" s="249"/>
      <c r="B135" s="249"/>
      <c r="C135" s="249"/>
      <c r="D135" s="249"/>
      <c r="E135" s="73" t="s">
        <v>15</v>
      </c>
      <c r="F135" s="22">
        <v>1.1000000000000001</v>
      </c>
      <c r="G135" s="249"/>
      <c r="H135" s="6"/>
      <c r="I135" s="6" t="s">
        <v>15</v>
      </c>
      <c r="J135" s="8">
        <v>0.86</v>
      </c>
      <c r="K135" s="6" t="s">
        <v>15</v>
      </c>
      <c r="L135" s="8">
        <v>0.83</v>
      </c>
      <c r="M135" s="6" t="s">
        <v>15</v>
      </c>
      <c r="N135" s="8">
        <v>0.93</v>
      </c>
      <c r="O135" s="6" t="s">
        <v>15</v>
      </c>
      <c r="P135" s="8">
        <v>0.83</v>
      </c>
    </row>
    <row r="136" spans="1:16" ht="13">
      <c r="A136" s="249"/>
      <c r="B136" s="249"/>
      <c r="C136" s="249"/>
      <c r="D136" s="249"/>
      <c r="E136" s="6" t="s">
        <v>15</v>
      </c>
      <c r="F136" s="22">
        <v>1.2</v>
      </c>
      <c r="G136" s="249"/>
      <c r="H136" s="6"/>
      <c r="I136" s="6" t="s">
        <v>15</v>
      </c>
      <c r="J136" s="8">
        <v>0.89</v>
      </c>
      <c r="K136" s="6" t="s">
        <v>15</v>
      </c>
      <c r="L136" s="8">
        <v>0.76</v>
      </c>
      <c r="M136" s="6" t="s">
        <v>15</v>
      </c>
      <c r="N136" s="8">
        <v>0.93</v>
      </c>
      <c r="O136" s="6" t="s">
        <v>15</v>
      </c>
      <c r="P136" s="8">
        <v>0.83</v>
      </c>
    </row>
    <row r="137" spans="1:16" ht="13">
      <c r="A137" s="249"/>
      <c r="B137" s="249"/>
      <c r="C137" s="249"/>
      <c r="D137" s="249"/>
      <c r="E137" s="73" t="s">
        <v>15</v>
      </c>
      <c r="F137" s="22">
        <v>1.3</v>
      </c>
      <c r="G137" s="249"/>
      <c r="H137" s="6"/>
      <c r="I137" s="6" t="s">
        <v>15</v>
      </c>
      <c r="J137" s="8">
        <v>0.84</v>
      </c>
      <c r="K137" s="6" t="s">
        <v>15</v>
      </c>
      <c r="L137" s="8">
        <v>0.83</v>
      </c>
      <c r="M137" s="6" t="s">
        <v>15</v>
      </c>
      <c r="N137" s="8">
        <v>0.93</v>
      </c>
      <c r="O137" s="6" t="s">
        <v>15</v>
      </c>
      <c r="P137" s="8">
        <v>0.8</v>
      </c>
    </row>
    <row r="138" spans="1:16" ht="13">
      <c r="A138" s="249"/>
      <c r="B138" s="249"/>
      <c r="C138" s="249"/>
      <c r="D138" s="249"/>
      <c r="E138" s="6" t="s">
        <v>15</v>
      </c>
      <c r="F138" s="22">
        <v>1.4</v>
      </c>
      <c r="G138" s="249"/>
      <c r="H138" s="6"/>
      <c r="I138" s="6" t="s">
        <v>15</v>
      </c>
      <c r="J138" s="8">
        <v>0.89</v>
      </c>
      <c r="K138" s="6" t="s">
        <v>15</v>
      </c>
      <c r="L138" s="8">
        <v>0.84</v>
      </c>
      <c r="M138" s="6" t="s">
        <v>15</v>
      </c>
      <c r="N138" s="8">
        <v>0.93</v>
      </c>
      <c r="O138" s="6" t="s">
        <v>15</v>
      </c>
      <c r="P138" s="8">
        <v>0.84</v>
      </c>
    </row>
    <row r="139" spans="1:16" ht="13">
      <c r="A139" s="249"/>
      <c r="B139" s="249"/>
      <c r="C139" s="249"/>
      <c r="D139" s="249"/>
      <c r="E139" s="73" t="s">
        <v>15</v>
      </c>
      <c r="F139" s="22">
        <v>1.5</v>
      </c>
      <c r="G139" s="249"/>
      <c r="H139" s="6"/>
      <c r="I139" s="6" t="s">
        <v>15</v>
      </c>
      <c r="J139" s="8">
        <v>0.91</v>
      </c>
      <c r="K139" s="6" t="s">
        <v>15</v>
      </c>
      <c r="L139" s="8">
        <v>0.86</v>
      </c>
      <c r="M139" s="6" t="s">
        <v>15</v>
      </c>
      <c r="N139" s="8">
        <v>0.93</v>
      </c>
      <c r="O139" s="6" t="s">
        <v>15</v>
      </c>
      <c r="P139" s="8">
        <v>0.83</v>
      </c>
    </row>
    <row r="140" spans="1:16" ht="13">
      <c r="A140" s="249"/>
      <c r="B140" s="249"/>
      <c r="C140" s="249"/>
      <c r="D140" s="249"/>
      <c r="E140" s="6" t="s">
        <v>15</v>
      </c>
      <c r="F140" s="22">
        <v>1.6</v>
      </c>
      <c r="G140" s="249"/>
      <c r="H140" s="94"/>
      <c r="I140" s="6" t="s">
        <v>15</v>
      </c>
      <c r="J140" s="8">
        <v>0.84</v>
      </c>
      <c r="K140" s="6" t="s">
        <v>15</v>
      </c>
      <c r="L140" s="8">
        <v>0.84</v>
      </c>
      <c r="M140" s="6" t="s">
        <v>15</v>
      </c>
      <c r="N140" s="8">
        <v>0.93</v>
      </c>
      <c r="O140" s="6" t="s">
        <v>15</v>
      </c>
      <c r="P140" s="8">
        <v>0.81</v>
      </c>
    </row>
    <row r="141" spans="1:16" ht="13">
      <c r="A141" s="249"/>
      <c r="B141" s="249"/>
      <c r="C141" s="249"/>
      <c r="D141" s="249"/>
      <c r="E141" s="73" t="s">
        <v>15</v>
      </c>
      <c r="F141" s="22">
        <v>1.7</v>
      </c>
      <c r="G141" s="249"/>
      <c r="H141" s="94"/>
      <c r="I141" s="6" t="s">
        <v>15</v>
      </c>
      <c r="J141" s="8">
        <v>0.9</v>
      </c>
      <c r="K141" s="6" t="s">
        <v>15</v>
      </c>
      <c r="L141" s="8">
        <v>0.85</v>
      </c>
      <c r="M141" s="6" t="s">
        <v>15</v>
      </c>
      <c r="N141" s="8">
        <v>0.93</v>
      </c>
      <c r="O141" s="6" t="s">
        <v>15</v>
      </c>
      <c r="P141" s="8">
        <v>0.84</v>
      </c>
    </row>
    <row r="142" spans="1:16" ht="13">
      <c r="A142" s="249"/>
      <c r="B142" s="249"/>
      <c r="C142" s="249"/>
      <c r="D142" s="249"/>
      <c r="E142" s="6" t="s">
        <v>15</v>
      </c>
      <c r="F142" s="22">
        <v>1.8</v>
      </c>
      <c r="G142" s="249"/>
      <c r="H142" s="94" t="s">
        <v>44</v>
      </c>
      <c r="I142" s="6" t="s">
        <v>15</v>
      </c>
      <c r="J142" s="8">
        <v>0.49</v>
      </c>
      <c r="K142" s="6" t="s">
        <v>15</v>
      </c>
      <c r="L142" s="8">
        <v>0.82</v>
      </c>
      <c r="M142" s="6" t="s">
        <v>15</v>
      </c>
      <c r="N142" s="8">
        <v>0.92</v>
      </c>
      <c r="O142" s="6" t="s">
        <v>15</v>
      </c>
      <c r="P142" s="8">
        <v>0.8</v>
      </c>
    </row>
    <row r="143" spans="1:16" ht="13">
      <c r="A143" s="249"/>
      <c r="B143" s="249"/>
      <c r="C143" s="249"/>
      <c r="D143" s="249"/>
      <c r="E143" s="73" t="s">
        <v>15</v>
      </c>
      <c r="F143" s="22">
        <v>1.9</v>
      </c>
      <c r="G143" s="249"/>
      <c r="H143" s="94"/>
      <c r="I143" s="6" t="s">
        <v>15</v>
      </c>
      <c r="J143" s="8">
        <v>0.91</v>
      </c>
      <c r="K143" s="6" t="s">
        <v>15</v>
      </c>
      <c r="L143" s="8">
        <v>0.85</v>
      </c>
      <c r="M143" s="6" t="s">
        <v>15</v>
      </c>
      <c r="N143" s="8">
        <v>0.93</v>
      </c>
      <c r="O143" s="6" t="s">
        <v>15</v>
      </c>
      <c r="P143" s="8">
        <v>0.84</v>
      </c>
    </row>
    <row r="144" spans="1:16" ht="13">
      <c r="A144" s="249"/>
      <c r="B144" s="249"/>
      <c r="C144" s="249"/>
      <c r="D144" s="249"/>
      <c r="E144" s="6" t="s">
        <v>15</v>
      </c>
      <c r="F144" s="22">
        <v>2</v>
      </c>
      <c r="G144" s="249"/>
      <c r="H144" s="94"/>
      <c r="I144" s="6" t="s">
        <v>15</v>
      </c>
      <c r="J144" s="8">
        <v>0.91</v>
      </c>
      <c r="K144" s="6" t="s">
        <v>15</v>
      </c>
      <c r="L144" s="8">
        <v>0.84</v>
      </c>
      <c r="M144" s="6" t="s">
        <v>15</v>
      </c>
      <c r="N144" s="8">
        <v>0.93</v>
      </c>
      <c r="O144" s="6" t="s">
        <v>15</v>
      </c>
      <c r="P144" s="8">
        <v>0.84</v>
      </c>
    </row>
    <row r="145" spans="1:16" ht="13">
      <c r="A145" s="249"/>
      <c r="B145" s="249"/>
      <c r="C145" s="249"/>
      <c r="D145" s="249"/>
      <c r="E145" s="73" t="s">
        <v>15</v>
      </c>
      <c r="F145" s="22">
        <v>2.1</v>
      </c>
      <c r="G145" s="249"/>
      <c r="H145" s="94"/>
      <c r="I145" s="6" t="s">
        <v>15</v>
      </c>
      <c r="J145" s="8">
        <v>0.9</v>
      </c>
      <c r="K145" s="6" t="s">
        <v>15</v>
      </c>
      <c r="L145" s="8">
        <v>0.84</v>
      </c>
      <c r="M145" s="6" t="s">
        <v>15</v>
      </c>
      <c r="N145" s="8">
        <v>0.93</v>
      </c>
      <c r="O145" s="6" t="s">
        <v>15</v>
      </c>
      <c r="P145" s="8">
        <v>0.85</v>
      </c>
    </row>
    <row r="146" spans="1:16" ht="13">
      <c r="A146" s="249"/>
      <c r="B146" s="249"/>
      <c r="C146" s="249"/>
      <c r="D146" s="249"/>
      <c r="E146" s="6" t="s">
        <v>15</v>
      </c>
      <c r="F146" s="22">
        <v>2.2000000000000002</v>
      </c>
      <c r="G146" s="249"/>
      <c r="H146" s="94"/>
      <c r="I146" s="6" t="s">
        <v>15</v>
      </c>
      <c r="J146" s="8">
        <v>0.89</v>
      </c>
      <c r="K146" s="6" t="s">
        <v>15</v>
      </c>
      <c r="L146" s="8">
        <v>0.84</v>
      </c>
      <c r="M146" s="6" t="s">
        <v>15</v>
      </c>
      <c r="N146" s="8">
        <v>0.93</v>
      </c>
      <c r="O146" s="6" t="s">
        <v>15</v>
      </c>
      <c r="P146" s="8">
        <v>0.84</v>
      </c>
    </row>
    <row r="147" spans="1:16" ht="13">
      <c r="A147" s="249"/>
      <c r="B147" s="249"/>
      <c r="C147" s="249"/>
      <c r="D147" s="249"/>
      <c r="E147" s="73" t="s">
        <v>15</v>
      </c>
      <c r="F147" s="22">
        <v>2.2999999999999998</v>
      </c>
      <c r="G147" s="249"/>
      <c r="H147" s="94"/>
      <c r="I147" s="6" t="s">
        <v>15</v>
      </c>
      <c r="J147" s="8">
        <v>0.88</v>
      </c>
      <c r="K147" s="6" t="s">
        <v>15</v>
      </c>
      <c r="L147" s="8">
        <v>0.85</v>
      </c>
      <c r="M147" s="6" t="s">
        <v>15</v>
      </c>
      <c r="N147" s="8">
        <v>0.93</v>
      </c>
      <c r="O147" s="6" t="s">
        <v>15</v>
      </c>
      <c r="P147" s="8">
        <v>0.83</v>
      </c>
    </row>
    <row r="148" spans="1:16" ht="13">
      <c r="A148" s="249"/>
      <c r="B148" s="249"/>
      <c r="C148" s="249"/>
      <c r="D148" s="249"/>
      <c r="E148" s="6" t="s">
        <v>15</v>
      </c>
      <c r="F148" s="22">
        <v>2.4</v>
      </c>
      <c r="G148" s="249"/>
      <c r="H148" s="94"/>
      <c r="I148" s="6" t="s">
        <v>15</v>
      </c>
      <c r="J148" s="8">
        <v>0.9</v>
      </c>
      <c r="K148" s="6" t="s">
        <v>15</v>
      </c>
      <c r="L148" s="8">
        <v>0.84</v>
      </c>
      <c r="M148" s="6" t="s">
        <v>15</v>
      </c>
      <c r="N148" s="8">
        <v>0.93</v>
      </c>
      <c r="O148" s="6" t="s">
        <v>15</v>
      </c>
      <c r="P148" s="8">
        <v>0.84</v>
      </c>
    </row>
    <row r="149" spans="1:16" ht="13">
      <c r="A149" s="249"/>
      <c r="B149" s="249"/>
      <c r="C149" s="249"/>
      <c r="D149" s="249"/>
      <c r="E149" s="73" t="s">
        <v>15</v>
      </c>
      <c r="F149" s="22">
        <v>2.5</v>
      </c>
      <c r="G149" s="249"/>
      <c r="H149" s="94"/>
      <c r="I149" s="6" t="s">
        <v>15</v>
      </c>
      <c r="J149" s="8">
        <v>0.87</v>
      </c>
      <c r="K149" s="6" t="s">
        <v>15</v>
      </c>
      <c r="L149" s="8">
        <v>0.84</v>
      </c>
      <c r="M149" s="6" t="s">
        <v>15</v>
      </c>
      <c r="N149" s="8">
        <v>0.94</v>
      </c>
      <c r="O149" s="6" t="s">
        <v>15</v>
      </c>
      <c r="P149" s="8">
        <v>0.84</v>
      </c>
    </row>
    <row r="150" spans="1:16" ht="13">
      <c r="A150" s="249"/>
      <c r="B150" s="249"/>
      <c r="C150" s="249"/>
      <c r="D150" s="249"/>
      <c r="E150" s="6" t="s">
        <v>15</v>
      </c>
      <c r="F150" s="22">
        <v>2.6</v>
      </c>
      <c r="G150" s="249"/>
      <c r="H150" s="94"/>
      <c r="I150" s="6" t="s">
        <v>15</v>
      </c>
      <c r="J150" s="8">
        <v>0.31</v>
      </c>
      <c r="K150" s="6" t="s">
        <v>15</v>
      </c>
      <c r="L150" s="8">
        <v>0.77</v>
      </c>
      <c r="M150" s="6" t="s">
        <v>15</v>
      </c>
      <c r="N150" s="8">
        <v>0.8</v>
      </c>
      <c r="O150" s="6" t="s">
        <v>15</v>
      </c>
      <c r="P150" s="8">
        <v>0.7</v>
      </c>
    </row>
    <row r="151" spans="1:16" ht="13">
      <c r="A151" s="249"/>
      <c r="B151" s="249"/>
      <c r="C151" s="249"/>
      <c r="D151" s="249"/>
      <c r="E151" s="73" t="s">
        <v>15</v>
      </c>
      <c r="F151" s="22">
        <v>2.7</v>
      </c>
      <c r="G151" s="249"/>
      <c r="H151" s="94"/>
      <c r="I151" s="6" t="s">
        <v>15</v>
      </c>
      <c r="J151" s="8">
        <v>0.87</v>
      </c>
      <c r="K151" s="6" t="s">
        <v>15</v>
      </c>
      <c r="L151" s="8">
        <v>0.83</v>
      </c>
      <c r="M151" s="6" t="s">
        <v>15</v>
      </c>
      <c r="N151" s="8">
        <v>0.93</v>
      </c>
      <c r="O151" s="6" t="s">
        <v>15</v>
      </c>
      <c r="P151" s="8">
        <v>0.82</v>
      </c>
    </row>
    <row r="152" spans="1:16" ht="13">
      <c r="A152" s="249"/>
      <c r="B152" s="249"/>
      <c r="C152" s="249"/>
      <c r="D152" s="249"/>
      <c r="E152" s="6" t="s">
        <v>15</v>
      </c>
      <c r="F152" s="22">
        <v>2.8</v>
      </c>
      <c r="G152" s="249"/>
      <c r="H152" s="94"/>
      <c r="I152" s="6" t="s">
        <v>15</v>
      </c>
      <c r="J152" s="8">
        <v>0.87</v>
      </c>
      <c r="K152" s="6" t="s">
        <v>15</v>
      </c>
      <c r="L152" s="8">
        <v>0.83</v>
      </c>
      <c r="M152" s="6" t="s">
        <v>15</v>
      </c>
      <c r="N152" s="8">
        <v>0.92</v>
      </c>
      <c r="O152" s="6" t="s">
        <v>15</v>
      </c>
      <c r="P152" s="8">
        <v>0.84</v>
      </c>
    </row>
    <row r="153" spans="1:16" ht="13">
      <c r="A153" s="249"/>
      <c r="B153" s="249"/>
      <c r="C153" s="249"/>
      <c r="D153" s="249"/>
      <c r="E153" s="73" t="s">
        <v>15</v>
      </c>
      <c r="F153" s="22">
        <v>2.9</v>
      </c>
      <c r="G153" s="249"/>
      <c r="H153" s="94"/>
      <c r="I153" s="6" t="s">
        <v>15</v>
      </c>
      <c r="J153" s="8">
        <v>0.87</v>
      </c>
      <c r="K153" s="6" t="s">
        <v>15</v>
      </c>
      <c r="L153" s="8">
        <v>0.84</v>
      </c>
      <c r="M153" s="6" t="s">
        <v>15</v>
      </c>
      <c r="N153" s="8">
        <v>0.93</v>
      </c>
      <c r="O153" s="6" t="s">
        <v>15</v>
      </c>
      <c r="P153" s="8">
        <v>0.85</v>
      </c>
    </row>
    <row r="154" spans="1:16" ht="13">
      <c r="A154" s="249"/>
      <c r="B154" s="249"/>
      <c r="C154" s="249"/>
      <c r="D154" s="249"/>
      <c r="E154" s="6" t="s">
        <v>15</v>
      </c>
      <c r="F154" s="22">
        <v>3</v>
      </c>
      <c r="G154" s="249"/>
      <c r="H154" s="94"/>
      <c r="I154" s="6" t="s">
        <v>15</v>
      </c>
      <c r="J154" s="8">
        <v>0.87</v>
      </c>
      <c r="K154" s="6" t="s">
        <v>15</v>
      </c>
      <c r="L154" s="8">
        <v>0.82</v>
      </c>
      <c r="M154" s="6" t="s">
        <v>15</v>
      </c>
      <c r="N154" s="8">
        <v>0.93</v>
      </c>
      <c r="O154" s="6" t="s">
        <v>15</v>
      </c>
      <c r="P154" s="8">
        <v>0.84</v>
      </c>
    </row>
    <row r="155" spans="1:16" ht="13">
      <c r="A155" s="249"/>
      <c r="B155" s="249"/>
      <c r="C155" s="249"/>
      <c r="D155" s="249"/>
      <c r="E155" s="73" t="s">
        <v>15</v>
      </c>
      <c r="F155" s="22">
        <v>3.1</v>
      </c>
      <c r="G155" s="249"/>
      <c r="H155" s="94"/>
      <c r="I155" s="71" t="s">
        <v>119</v>
      </c>
      <c r="J155" s="71" t="s">
        <v>138</v>
      </c>
      <c r="K155" s="6" t="s">
        <v>15</v>
      </c>
      <c r="L155" s="8">
        <v>0.63</v>
      </c>
      <c r="M155" s="6" t="s">
        <v>15</v>
      </c>
      <c r="N155" s="8">
        <v>0.93</v>
      </c>
      <c r="O155" s="6" t="s">
        <v>15</v>
      </c>
      <c r="P155" s="8">
        <v>0.82</v>
      </c>
    </row>
    <row r="156" spans="1:16" ht="13">
      <c r="A156" s="249"/>
      <c r="B156" s="249"/>
      <c r="C156" s="249"/>
      <c r="D156" s="249"/>
      <c r="E156" s="6" t="s">
        <v>15</v>
      </c>
      <c r="F156" s="22">
        <v>3.2</v>
      </c>
      <c r="G156" s="249"/>
      <c r="H156" s="94"/>
      <c r="I156" s="74" t="s">
        <v>13</v>
      </c>
      <c r="J156" s="75">
        <v>0</v>
      </c>
      <c r="K156" s="74" t="s">
        <v>107</v>
      </c>
      <c r="L156" s="75">
        <v>0.46</v>
      </c>
      <c r="M156" s="6" t="s">
        <v>15</v>
      </c>
      <c r="N156" s="8">
        <v>0.91</v>
      </c>
      <c r="O156" s="6" t="s">
        <v>15</v>
      </c>
      <c r="P156" s="8">
        <v>0.82</v>
      </c>
    </row>
    <row r="157" spans="1:16" ht="13">
      <c r="A157" s="249"/>
      <c r="B157" s="249"/>
      <c r="C157" s="249"/>
      <c r="D157" s="249"/>
      <c r="E157" s="73" t="s">
        <v>15</v>
      </c>
      <c r="F157" s="22">
        <v>3.3</v>
      </c>
      <c r="G157" s="249"/>
      <c r="H157" s="94"/>
      <c r="I157" s="6" t="s">
        <v>15</v>
      </c>
      <c r="J157" s="8">
        <v>0.35</v>
      </c>
      <c r="K157" s="6" t="s">
        <v>15</v>
      </c>
      <c r="L157" s="8">
        <v>0.45</v>
      </c>
      <c r="M157" s="6" t="s">
        <v>15</v>
      </c>
      <c r="N157" s="8">
        <v>0.89</v>
      </c>
      <c r="O157" s="6" t="s">
        <v>15</v>
      </c>
      <c r="P157" s="8">
        <v>0.83</v>
      </c>
    </row>
    <row r="158" spans="1:16" ht="13">
      <c r="A158" s="249"/>
      <c r="B158" s="249"/>
      <c r="C158" s="249"/>
      <c r="D158" s="249"/>
      <c r="E158" s="6" t="s">
        <v>15</v>
      </c>
      <c r="F158" s="22">
        <v>3.4</v>
      </c>
      <c r="G158" s="249"/>
      <c r="H158" s="94"/>
      <c r="I158" s="74" t="s">
        <v>13</v>
      </c>
      <c r="J158" s="75">
        <v>0</v>
      </c>
      <c r="K158" s="6" t="s">
        <v>15</v>
      </c>
      <c r="L158" s="8">
        <v>0.6</v>
      </c>
      <c r="M158" s="6" t="s">
        <v>15</v>
      </c>
      <c r="N158" s="8">
        <v>0.89</v>
      </c>
      <c r="O158" s="6" t="s">
        <v>15</v>
      </c>
      <c r="P158" s="8">
        <v>0.82</v>
      </c>
    </row>
    <row r="159" spans="1:16" ht="13">
      <c r="A159" s="249"/>
      <c r="B159" s="249"/>
      <c r="C159" s="249"/>
      <c r="D159" s="249"/>
      <c r="E159" s="73" t="s">
        <v>15</v>
      </c>
      <c r="F159" s="22">
        <v>3.5</v>
      </c>
      <c r="G159" s="249"/>
      <c r="H159" s="94"/>
      <c r="I159" s="74" t="s">
        <v>13</v>
      </c>
      <c r="J159" s="75">
        <v>0</v>
      </c>
      <c r="K159" s="6" t="s">
        <v>15</v>
      </c>
      <c r="L159" s="8">
        <v>0.51</v>
      </c>
      <c r="M159" s="6" t="s">
        <v>15</v>
      </c>
      <c r="N159" s="8">
        <v>0.87</v>
      </c>
      <c r="O159" s="6" t="s">
        <v>15</v>
      </c>
      <c r="P159" s="8">
        <v>0.82</v>
      </c>
    </row>
    <row r="160" spans="1:16" ht="13">
      <c r="A160" s="249"/>
      <c r="B160" s="249"/>
      <c r="C160" s="249"/>
      <c r="D160" s="249"/>
      <c r="E160" s="6" t="s">
        <v>15</v>
      </c>
      <c r="F160" s="22">
        <v>3.6</v>
      </c>
      <c r="G160" s="249"/>
      <c r="H160" s="94" t="s">
        <v>80</v>
      </c>
      <c r="I160" s="74" t="s">
        <v>13</v>
      </c>
      <c r="J160" s="75">
        <v>0</v>
      </c>
      <c r="K160" s="6" t="s">
        <v>15</v>
      </c>
      <c r="L160" s="8">
        <v>0.64</v>
      </c>
      <c r="M160" s="6" t="s">
        <v>15</v>
      </c>
      <c r="N160" s="8">
        <v>0.4</v>
      </c>
      <c r="O160" s="6" t="s">
        <v>15</v>
      </c>
      <c r="P160" s="8">
        <v>0.82</v>
      </c>
    </row>
    <row r="161" spans="1:16" ht="13">
      <c r="A161" s="249"/>
      <c r="B161" s="249"/>
      <c r="C161" s="249"/>
      <c r="D161" s="249"/>
      <c r="E161" s="73" t="s">
        <v>15</v>
      </c>
      <c r="F161" s="22">
        <v>3.7</v>
      </c>
      <c r="G161" s="249"/>
      <c r="H161" s="94"/>
      <c r="I161" s="6" t="s">
        <v>15</v>
      </c>
      <c r="J161" s="8">
        <v>0.73</v>
      </c>
      <c r="K161" s="6" t="s">
        <v>15</v>
      </c>
      <c r="L161" s="8">
        <v>0.64</v>
      </c>
      <c r="M161" s="6" t="s">
        <v>15</v>
      </c>
      <c r="N161" s="8">
        <v>0.87</v>
      </c>
      <c r="O161" s="6" t="s">
        <v>15</v>
      </c>
      <c r="P161" s="8">
        <v>0.81</v>
      </c>
    </row>
    <row r="162" spans="1:16" ht="13">
      <c r="A162" s="249"/>
      <c r="B162" s="249"/>
      <c r="C162" s="249"/>
      <c r="D162" s="249"/>
      <c r="E162" s="6" t="s">
        <v>15</v>
      </c>
      <c r="F162" s="22">
        <v>3.8</v>
      </c>
      <c r="G162" s="249"/>
      <c r="H162" s="94"/>
      <c r="I162" s="6" t="s">
        <v>15</v>
      </c>
      <c r="J162" s="8">
        <v>0.7</v>
      </c>
      <c r="K162" s="6" t="s">
        <v>15</v>
      </c>
      <c r="L162" s="8">
        <v>0.7</v>
      </c>
      <c r="M162" s="6" t="s">
        <v>15</v>
      </c>
      <c r="N162" s="8">
        <v>0.85</v>
      </c>
      <c r="O162" s="6" t="s">
        <v>15</v>
      </c>
      <c r="P162" s="8">
        <v>0.79</v>
      </c>
    </row>
    <row r="163" spans="1:16" ht="13">
      <c r="A163" s="249"/>
      <c r="B163" s="249"/>
      <c r="C163" s="249"/>
      <c r="D163" s="249"/>
      <c r="E163" s="73" t="s">
        <v>15</v>
      </c>
      <c r="F163" s="22">
        <v>3.9</v>
      </c>
      <c r="G163" s="249"/>
      <c r="H163" s="94"/>
      <c r="I163" s="6" t="s">
        <v>15</v>
      </c>
      <c r="J163" s="8">
        <v>0.56999999999999995</v>
      </c>
      <c r="K163" s="6" t="s">
        <v>15</v>
      </c>
      <c r="L163" s="8">
        <v>0.47</v>
      </c>
      <c r="M163" s="6" t="s">
        <v>15</v>
      </c>
      <c r="N163" s="8">
        <v>0.88</v>
      </c>
      <c r="O163" s="6" t="s">
        <v>15</v>
      </c>
      <c r="P163" s="8">
        <v>0.64</v>
      </c>
    </row>
    <row r="164" spans="1:16" ht="13">
      <c r="A164" s="249"/>
      <c r="B164" s="249"/>
      <c r="C164" s="249"/>
      <c r="D164" s="249"/>
      <c r="E164" s="6" t="s">
        <v>15</v>
      </c>
      <c r="F164" s="22">
        <v>4</v>
      </c>
      <c r="G164" s="249"/>
      <c r="H164" s="94"/>
      <c r="I164" s="6" t="s">
        <v>15</v>
      </c>
      <c r="J164" s="8">
        <v>0.63</v>
      </c>
      <c r="K164" s="6" t="s">
        <v>15</v>
      </c>
      <c r="L164" s="8">
        <v>0.7</v>
      </c>
      <c r="M164" s="6" t="s">
        <v>15</v>
      </c>
      <c r="N164" s="8">
        <v>0.89</v>
      </c>
      <c r="O164" s="6" t="s">
        <v>15</v>
      </c>
      <c r="P164" s="8">
        <v>0.64</v>
      </c>
    </row>
    <row r="165" spans="1:16" ht="13">
      <c r="A165" s="249"/>
      <c r="B165" s="249"/>
      <c r="C165" s="249"/>
      <c r="D165" s="249"/>
      <c r="E165" s="6" t="s">
        <v>15</v>
      </c>
      <c r="F165" s="22">
        <v>4.0999999999999996</v>
      </c>
      <c r="G165" s="249"/>
      <c r="H165" s="94"/>
      <c r="I165" s="74" t="s">
        <v>13</v>
      </c>
      <c r="J165" s="75">
        <v>0</v>
      </c>
      <c r="K165" s="74" t="s">
        <v>107</v>
      </c>
      <c r="L165" s="75">
        <v>0.43</v>
      </c>
      <c r="M165" s="6" t="s">
        <v>15</v>
      </c>
      <c r="N165" s="8">
        <v>0.89</v>
      </c>
      <c r="O165" s="6" t="s">
        <v>15</v>
      </c>
      <c r="P165" s="8">
        <v>0.72</v>
      </c>
    </row>
    <row r="166" spans="1:16" ht="13">
      <c r="A166" s="249"/>
      <c r="B166" s="249"/>
      <c r="C166" s="249"/>
      <c r="D166" s="249"/>
      <c r="E166" s="73" t="s">
        <v>15</v>
      </c>
      <c r="F166" s="22">
        <v>4.2</v>
      </c>
      <c r="G166" s="249"/>
      <c r="H166" s="94"/>
      <c r="I166" s="74" t="s">
        <v>13</v>
      </c>
      <c r="J166" s="75">
        <v>0</v>
      </c>
      <c r="K166" s="74" t="s">
        <v>107</v>
      </c>
      <c r="L166" s="75">
        <v>0.53</v>
      </c>
      <c r="M166" s="6" t="s">
        <v>15</v>
      </c>
      <c r="N166" s="8">
        <v>0.87</v>
      </c>
      <c r="O166" s="6" t="s">
        <v>15</v>
      </c>
      <c r="P166" s="8">
        <v>0.6</v>
      </c>
    </row>
    <row r="167" spans="1:16" ht="13">
      <c r="A167" s="249"/>
      <c r="B167" s="249"/>
      <c r="C167" s="249"/>
      <c r="D167" s="249"/>
      <c r="E167" s="6" t="s">
        <v>15</v>
      </c>
      <c r="F167" s="22">
        <v>4.3</v>
      </c>
      <c r="G167" s="249"/>
      <c r="H167" s="94"/>
      <c r="I167" s="74" t="s">
        <v>13</v>
      </c>
      <c r="J167" s="75">
        <v>0</v>
      </c>
      <c r="K167" s="60" t="s">
        <v>13</v>
      </c>
      <c r="L167" s="61">
        <v>0</v>
      </c>
      <c r="M167" s="6" t="s">
        <v>15</v>
      </c>
      <c r="N167" s="8">
        <v>0.87</v>
      </c>
      <c r="O167" s="6" t="s">
        <v>15</v>
      </c>
      <c r="P167" s="8">
        <v>0.54</v>
      </c>
    </row>
    <row r="168" spans="1:16" ht="13">
      <c r="A168" s="249"/>
      <c r="B168" s="249"/>
      <c r="C168" s="249"/>
      <c r="D168" s="249"/>
      <c r="E168" s="73" t="s">
        <v>15</v>
      </c>
      <c r="F168" s="22">
        <v>4.4000000000000004</v>
      </c>
      <c r="G168" s="249"/>
      <c r="H168" s="94"/>
      <c r="I168" s="74" t="s">
        <v>13</v>
      </c>
      <c r="J168" s="75">
        <v>0</v>
      </c>
      <c r="K168" s="74" t="s">
        <v>107</v>
      </c>
      <c r="L168" s="75">
        <v>0.34</v>
      </c>
      <c r="M168" s="6" t="s">
        <v>15</v>
      </c>
      <c r="N168" s="8">
        <v>0.85</v>
      </c>
      <c r="O168" s="6" t="s">
        <v>15</v>
      </c>
      <c r="P168" s="8">
        <v>0.66</v>
      </c>
    </row>
    <row r="169" spans="1:16" ht="13">
      <c r="A169" s="249"/>
      <c r="B169" s="249"/>
      <c r="C169" s="249"/>
      <c r="D169" s="249"/>
      <c r="E169" s="6" t="s">
        <v>15</v>
      </c>
      <c r="F169" s="22">
        <v>4.5</v>
      </c>
      <c r="G169" s="249"/>
      <c r="H169" s="94"/>
      <c r="I169" s="6" t="s">
        <v>15</v>
      </c>
      <c r="J169" s="8">
        <v>0.62</v>
      </c>
      <c r="K169" s="6" t="s">
        <v>15</v>
      </c>
      <c r="L169" s="8">
        <v>0.39</v>
      </c>
      <c r="M169" s="6" t="s">
        <v>15</v>
      </c>
      <c r="N169" s="8">
        <v>0.9</v>
      </c>
      <c r="O169" s="6" t="s">
        <v>15</v>
      </c>
      <c r="P169" s="8">
        <v>0.7</v>
      </c>
    </row>
    <row r="170" spans="1:16" ht="13">
      <c r="A170" s="249"/>
      <c r="B170" s="249"/>
      <c r="C170" s="249"/>
      <c r="D170" s="249"/>
      <c r="E170" s="73" t="s">
        <v>15</v>
      </c>
      <c r="F170" s="22">
        <v>4.5999999999999996</v>
      </c>
      <c r="G170" s="249"/>
      <c r="H170" s="94"/>
      <c r="I170" s="74" t="s">
        <v>13</v>
      </c>
      <c r="J170" s="75">
        <v>0</v>
      </c>
      <c r="K170" s="60" t="s">
        <v>13</v>
      </c>
      <c r="L170" s="61">
        <v>0</v>
      </c>
      <c r="M170" s="6" t="s">
        <v>15</v>
      </c>
      <c r="N170" s="8">
        <v>0.85</v>
      </c>
      <c r="O170" s="6" t="s">
        <v>15</v>
      </c>
      <c r="P170" s="8">
        <v>0.76</v>
      </c>
    </row>
    <row r="171" spans="1:16" ht="13">
      <c r="A171" s="249"/>
      <c r="B171" s="249"/>
      <c r="C171" s="249"/>
      <c r="D171" s="249"/>
      <c r="E171" s="6" t="s">
        <v>15</v>
      </c>
      <c r="F171" s="22">
        <v>4.7</v>
      </c>
      <c r="G171" s="249"/>
      <c r="H171" s="94"/>
      <c r="I171" s="6" t="s">
        <v>15</v>
      </c>
      <c r="J171" s="8">
        <v>0.46</v>
      </c>
      <c r="K171" s="6" t="s">
        <v>15</v>
      </c>
      <c r="L171" s="8">
        <v>0.4</v>
      </c>
      <c r="M171" s="6" t="s">
        <v>15</v>
      </c>
      <c r="N171" s="8">
        <v>0.89</v>
      </c>
      <c r="O171" s="6" t="s">
        <v>15</v>
      </c>
      <c r="P171" s="8">
        <v>0.78</v>
      </c>
    </row>
    <row r="172" spans="1:16" ht="13">
      <c r="A172" s="249"/>
      <c r="B172" s="249"/>
      <c r="C172" s="249"/>
      <c r="D172" s="249"/>
      <c r="E172" s="73" t="s">
        <v>15</v>
      </c>
      <c r="F172" s="22">
        <v>4.8</v>
      </c>
      <c r="G172" s="249"/>
      <c r="H172" s="94"/>
      <c r="I172" s="74" t="s">
        <v>13</v>
      </c>
      <c r="J172" s="75">
        <v>0</v>
      </c>
      <c r="K172" s="6" t="s">
        <v>15</v>
      </c>
      <c r="L172" s="8">
        <v>0.28000000000000003</v>
      </c>
      <c r="M172" s="6" t="s">
        <v>15</v>
      </c>
      <c r="N172" s="8">
        <v>0.88</v>
      </c>
      <c r="O172" s="6" t="s">
        <v>15</v>
      </c>
      <c r="P172" s="8">
        <v>0.78</v>
      </c>
    </row>
    <row r="173" spans="1:16" ht="13">
      <c r="A173" s="249"/>
      <c r="B173" s="249"/>
      <c r="C173" s="249"/>
      <c r="D173" s="249"/>
      <c r="E173" s="87" t="s">
        <v>13</v>
      </c>
      <c r="F173" s="22">
        <v>4.9000000000000004</v>
      </c>
      <c r="G173" s="249"/>
      <c r="H173" s="94"/>
      <c r="I173" s="79"/>
      <c r="J173" s="79"/>
      <c r="K173" s="87"/>
      <c r="L173" s="87"/>
      <c r="M173" s="79"/>
      <c r="N173" s="79"/>
      <c r="O173" s="79"/>
      <c r="P173" s="79"/>
    </row>
    <row r="174" spans="1:16" ht="13">
      <c r="A174" s="249"/>
      <c r="B174" s="249"/>
      <c r="C174" s="249"/>
      <c r="D174" s="249"/>
      <c r="E174" s="87" t="s">
        <v>13</v>
      </c>
      <c r="F174" s="22">
        <v>5</v>
      </c>
      <c r="G174" s="249"/>
      <c r="H174" s="94"/>
      <c r="I174" s="79"/>
      <c r="J174" s="79"/>
      <c r="K174" s="87"/>
      <c r="L174" s="87"/>
      <c r="M174" s="79"/>
      <c r="N174" s="79"/>
      <c r="O174" s="79"/>
      <c r="P174" s="79"/>
    </row>
    <row r="175" spans="1:16" ht="13">
      <c r="A175" s="249"/>
      <c r="B175" s="249"/>
      <c r="C175" s="249"/>
      <c r="D175" s="249"/>
      <c r="E175" s="87" t="s">
        <v>13</v>
      </c>
      <c r="F175" s="22">
        <v>5.0999999999999996</v>
      </c>
      <c r="G175" s="249"/>
      <c r="H175" s="94"/>
      <c r="I175" s="79"/>
      <c r="J175" s="79"/>
      <c r="K175" s="87"/>
      <c r="L175" s="87"/>
      <c r="M175" s="79"/>
      <c r="N175" s="79"/>
      <c r="O175" s="79"/>
      <c r="P175" s="79"/>
    </row>
    <row r="176" spans="1:16" ht="13">
      <c r="A176" s="249"/>
      <c r="B176" s="249"/>
      <c r="C176" s="249"/>
      <c r="D176" s="249"/>
      <c r="E176" s="87" t="s">
        <v>13</v>
      </c>
      <c r="F176" s="22">
        <v>5.2</v>
      </c>
      <c r="G176" s="249"/>
      <c r="H176" s="94"/>
      <c r="I176" s="79"/>
      <c r="J176" s="79"/>
      <c r="K176" s="87"/>
      <c r="L176" s="87"/>
      <c r="M176" s="79"/>
      <c r="N176" s="79"/>
      <c r="O176" s="79"/>
      <c r="P176" s="79"/>
    </row>
    <row r="177" spans="1:16" ht="13">
      <c r="A177" s="249"/>
      <c r="B177" s="249"/>
      <c r="C177" s="249"/>
      <c r="D177" s="249"/>
      <c r="E177" s="87" t="s">
        <v>13</v>
      </c>
      <c r="F177" s="22">
        <v>5.3</v>
      </c>
      <c r="G177" s="249"/>
      <c r="H177" s="94"/>
      <c r="I177" s="79"/>
      <c r="J177" s="79"/>
      <c r="K177" s="87"/>
      <c r="L177" s="87"/>
      <c r="M177" s="79"/>
      <c r="N177" s="79"/>
      <c r="O177" s="79"/>
      <c r="P177" s="79"/>
    </row>
    <row r="178" spans="1:16" ht="13">
      <c r="A178" s="249"/>
      <c r="B178" s="249"/>
      <c r="C178" s="249"/>
      <c r="D178" s="249"/>
      <c r="E178" s="87" t="s">
        <v>13</v>
      </c>
      <c r="F178" s="22">
        <v>5.4</v>
      </c>
      <c r="G178" s="249"/>
      <c r="H178" s="94"/>
      <c r="I178" s="79"/>
      <c r="J178" s="79"/>
      <c r="K178" s="87"/>
      <c r="L178" s="87"/>
      <c r="M178" s="79"/>
      <c r="N178" s="79"/>
      <c r="O178" s="79"/>
      <c r="P178" s="79"/>
    </row>
    <row r="179" spans="1:16" ht="13">
      <c r="A179" s="249"/>
      <c r="B179" s="249"/>
      <c r="C179" s="249"/>
      <c r="D179" s="249"/>
      <c r="E179" s="87" t="s">
        <v>13</v>
      </c>
      <c r="F179" s="22">
        <v>5.5</v>
      </c>
      <c r="G179" s="249"/>
      <c r="H179" s="94"/>
      <c r="I179" s="79"/>
      <c r="J179" s="79"/>
      <c r="K179" s="87"/>
      <c r="L179" s="87"/>
      <c r="M179" s="79"/>
      <c r="N179" s="79"/>
      <c r="O179" s="79"/>
      <c r="P179" s="79"/>
    </row>
    <row r="180" spans="1:16" ht="13">
      <c r="A180" s="249"/>
      <c r="B180" s="249"/>
      <c r="C180" s="249"/>
      <c r="D180" s="249"/>
      <c r="E180" s="87" t="s">
        <v>13</v>
      </c>
      <c r="F180" s="22">
        <v>5.6</v>
      </c>
      <c r="G180" s="249"/>
      <c r="H180" s="94"/>
      <c r="I180" s="79"/>
      <c r="J180" s="79"/>
      <c r="K180" s="87"/>
      <c r="L180" s="87"/>
      <c r="M180" s="79"/>
      <c r="N180" s="79"/>
      <c r="O180" s="79"/>
      <c r="P180" s="79"/>
    </row>
    <row r="181" spans="1:16" ht="13">
      <c r="A181" s="249"/>
      <c r="B181" s="249"/>
      <c r="C181" s="249"/>
      <c r="D181" s="249"/>
      <c r="E181" s="87" t="s">
        <v>13</v>
      </c>
      <c r="F181" s="22">
        <v>5.7</v>
      </c>
      <c r="G181" s="249"/>
      <c r="H181" s="94"/>
      <c r="I181" s="79"/>
      <c r="J181" s="79"/>
      <c r="K181" s="87"/>
      <c r="L181" s="87"/>
      <c r="M181" s="79"/>
      <c r="N181" s="79"/>
      <c r="O181" s="79"/>
      <c r="P181" s="79"/>
    </row>
    <row r="182" spans="1:16" ht="13">
      <c r="A182" s="249"/>
      <c r="B182" s="249"/>
      <c r="C182" s="249"/>
      <c r="D182" s="249"/>
      <c r="E182" s="87" t="s">
        <v>13</v>
      </c>
      <c r="F182" s="22">
        <v>5.8</v>
      </c>
      <c r="G182" s="249"/>
      <c r="H182" s="94"/>
      <c r="I182" s="79"/>
      <c r="J182" s="79"/>
      <c r="K182" s="87"/>
      <c r="L182" s="87"/>
      <c r="M182" s="79"/>
      <c r="N182" s="79"/>
      <c r="O182" s="79"/>
      <c r="P182" s="79"/>
    </row>
    <row r="183" spans="1:16" ht="13">
      <c r="A183" s="249"/>
      <c r="B183" s="249"/>
      <c r="C183" s="249"/>
      <c r="D183" s="249"/>
      <c r="E183" s="87" t="s">
        <v>13</v>
      </c>
      <c r="F183" s="22">
        <v>5.9</v>
      </c>
      <c r="G183" s="249"/>
      <c r="H183" s="94"/>
      <c r="I183" s="79"/>
      <c r="J183" s="79"/>
      <c r="K183" s="87"/>
      <c r="L183" s="87"/>
      <c r="M183" s="79"/>
      <c r="N183" s="79"/>
      <c r="O183" s="79"/>
      <c r="P183" s="79"/>
    </row>
    <row r="184" spans="1:16" ht="13">
      <c r="A184" s="249"/>
      <c r="B184" s="249"/>
      <c r="C184" s="249"/>
      <c r="D184" s="249"/>
      <c r="E184" s="20" t="s">
        <v>15</v>
      </c>
      <c r="F184" s="22">
        <v>6</v>
      </c>
      <c r="G184" s="249"/>
      <c r="H184" s="94" t="s">
        <v>80</v>
      </c>
      <c r="I184" s="6" t="s">
        <v>15</v>
      </c>
      <c r="J184" s="8">
        <v>0.66</v>
      </c>
      <c r="K184" s="6" t="s">
        <v>15</v>
      </c>
      <c r="L184" s="8">
        <v>0.28000000000000003</v>
      </c>
      <c r="M184" s="6" t="s">
        <v>15</v>
      </c>
      <c r="N184" s="8">
        <v>0.89</v>
      </c>
      <c r="O184" s="6" t="s">
        <v>15</v>
      </c>
      <c r="P184" s="8">
        <v>0.8</v>
      </c>
    </row>
    <row r="185" spans="1:16" ht="13">
      <c r="A185" s="249"/>
      <c r="B185" s="249"/>
      <c r="C185" s="249"/>
      <c r="D185" s="249"/>
      <c r="E185" s="20" t="s">
        <v>15</v>
      </c>
      <c r="F185" s="22">
        <v>6.1</v>
      </c>
      <c r="G185" s="249"/>
      <c r="H185" s="94" t="s">
        <v>44</v>
      </c>
      <c r="I185" s="74" t="s">
        <v>13</v>
      </c>
      <c r="J185" s="75">
        <v>0</v>
      </c>
      <c r="K185" s="74" t="s">
        <v>13</v>
      </c>
      <c r="L185" s="75">
        <v>0</v>
      </c>
      <c r="M185" s="6" t="s">
        <v>15</v>
      </c>
      <c r="N185" s="8">
        <v>0.83</v>
      </c>
      <c r="O185" s="6" t="s">
        <v>15</v>
      </c>
      <c r="P185" s="8">
        <v>0.72</v>
      </c>
    </row>
    <row r="186" spans="1:16" ht="13">
      <c r="A186" s="249"/>
      <c r="B186" s="249"/>
      <c r="C186" s="249"/>
      <c r="D186" s="249"/>
      <c r="E186" s="87" t="s">
        <v>13</v>
      </c>
      <c r="F186" s="22">
        <v>6.2</v>
      </c>
      <c r="G186" s="249"/>
      <c r="H186" s="94"/>
      <c r="I186" s="79"/>
      <c r="J186" s="79"/>
      <c r="K186" s="87"/>
      <c r="L186" s="87"/>
      <c r="M186" s="79"/>
      <c r="N186" s="79"/>
      <c r="O186" s="79"/>
      <c r="P186" s="79"/>
    </row>
    <row r="187" spans="1:16" ht="13">
      <c r="A187" s="249"/>
      <c r="B187" s="249"/>
      <c r="C187" s="249"/>
      <c r="D187" s="249"/>
      <c r="E187" s="20" t="s">
        <v>15</v>
      </c>
      <c r="F187" s="22">
        <v>6.3</v>
      </c>
      <c r="G187" s="249"/>
      <c r="H187" s="94"/>
      <c r="I187" s="74" t="s">
        <v>13</v>
      </c>
      <c r="J187" s="75">
        <v>0</v>
      </c>
      <c r="K187" s="6" t="s">
        <v>15</v>
      </c>
      <c r="L187" s="8">
        <v>0.52</v>
      </c>
      <c r="M187" s="74" t="s">
        <v>13</v>
      </c>
      <c r="N187" s="75">
        <v>0</v>
      </c>
      <c r="O187" s="74" t="s">
        <v>13</v>
      </c>
      <c r="P187" s="75">
        <v>0</v>
      </c>
    </row>
    <row r="188" spans="1:16" ht="13">
      <c r="A188" s="249"/>
      <c r="B188" s="249"/>
      <c r="C188" s="249"/>
      <c r="D188" s="249"/>
      <c r="E188" s="78" t="s">
        <v>15</v>
      </c>
      <c r="F188" s="22">
        <v>6.4</v>
      </c>
      <c r="G188" s="249"/>
      <c r="H188" s="94"/>
      <c r="I188" s="74" t="s">
        <v>13</v>
      </c>
      <c r="J188" s="75">
        <v>0</v>
      </c>
      <c r="K188" s="71" t="s">
        <v>111</v>
      </c>
      <c r="L188" s="72" t="s">
        <v>139</v>
      </c>
      <c r="M188" s="74" t="s">
        <v>13</v>
      </c>
      <c r="N188" s="75">
        <v>0</v>
      </c>
      <c r="O188" s="74" t="s">
        <v>13</v>
      </c>
      <c r="P188" s="75">
        <v>0</v>
      </c>
    </row>
    <row r="189" spans="1:16" ht="13">
      <c r="A189" s="249"/>
      <c r="B189" s="249"/>
      <c r="C189" s="249"/>
      <c r="D189" s="249"/>
      <c r="E189" s="78" t="s">
        <v>15</v>
      </c>
      <c r="F189" s="22">
        <v>6.5</v>
      </c>
      <c r="G189" s="249"/>
      <c r="H189" s="94"/>
      <c r="I189" s="74" t="s">
        <v>13</v>
      </c>
      <c r="J189" s="75">
        <v>0</v>
      </c>
      <c r="K189" s="6" t="s">
        <v>15</v>
      </c>
      <c r="L189" s="8">
        <v>0.77</v>
      </c>
      <c r="M189" s="6" t="s">
        <v>15</v>
      </c>
      <c r="N189" s="8">
        <v>0.83</v>
      </c>
      <c r="O189" s="6" t="s">
        <v>15</v>
      </c>
      <c r="P189" s="8">
        <v>0.25</v>
      </c>
    </row>
    <row r="190" spans="1:16" ht="13">
      <c r="A190" s="249"/>
      <c r="B190" s="249"/>
      <c r="C190" s="249"/>
      <c r="D190" s="249"/>
      <c r="E190" s="78" t="s">
        <v>15</v>
      </c>
      <c r="F190" s="22">
        <v>6.6</v>
      </c>
      <c r="G190" s="249"/>
      <c r="H190" s="94"/>
      <c r="I190" s="74" t="s">
        <v>19</v>
      </c>
      <c r="J190" s="75">
        <v>0.82</v>
      </c>
      <c r="K190" s="6" t="s">
        <v>15</v>
      </c>
      <c r="L190" s="8">
        <v>0.73</v>
      </c>
      <c r="M190" s="6" t="s">
        <v>15</v>
      </c>
      <c r="N190" s="8">
        <v>0.84</v>
      </c>
      <c r="O190" s="74" t="s">
        <v>19</v>
      </c>
      <c r="P190" s="75">
        <v>0.55000000000000004</v>
      </c>
    </row>
    <row r="191" spans="1:16" ht="13">
      <c r="A191" s="249"/>
      <c r="B191" s="249"/>
      <c r="C191" s="249"/>
      <c r="D191" s="249"/>
      <c r="E191" s="73" t="s">
        <v>19</v>
      </c>
      <c r="F191" s="22">
        <v>6.7</v>
      </c>
      <c r="G191" s="249"/>
      <c r="H191" s="94"/>
      <c r="I191" s="6" t="s">
        <v>19</v>
      </c>
      <c r="J191" s="8">
        <v>0.84</v>
      </c>
      <c r="K191" s="6" t="s">
        <v>19</v>
      </c>
      <c r="L191" s="8">
        <v>0.49</v>
      </c>
      <c r="M191" s="6" t="s">
        <v>19</v>
      </c>
      <c r="N191" s="8">
        <v>0.83</v>
      </c>
      <c r="O191" s="6" t="s">
        <v>19</v>
      </c>
      <c r="P191" s="8">
        <v>0.79</v>
      </c>
    </row>
    <row r="192" spans="1:16" ht="13">
      <c r="A192" s="249"/>
      <c r="B192" s="249"/>
      <c r="C192" s="249"/>
      <c r="D192" s="249"/>
      <c r="E192" s="73" t="s">
        <v>19</v>
      </c>
      <c r="F192" s="22">
        <v>6.8</v>
      </c>
      <c r="G192" s="249"/>
      <c r="H192" s="94"/>
      <c r="I192" s="6" t="s">
        <v>19</v>
      </c>
      <c r="J192" s="8">
        <v>0.89</v>
      </c>
      <c r="K192" s="71" t="s">
        <v>108</v>
      </c>
      <c r="L192" s="72" t="s">
        <v>140</v>
      </c>
      <c r="M192" s="6" t="s">
        <v>19</v>
      </c>
      <c r="N192" s="8">
        <v>0.85</v>
      </c>
      <c r="O192" s="6" t="s">
        <v>19</v>
      </c>
      <c r="P192" s="8">
        <v>0.74</v>
      </c>
    </row>
    <row r="193" spans="1:16" ht="13">
      <c r="A193" s="249"/>
      <c r="B193" s="249"/>
      <c r="C193" s="249"/>
      <c r="D193" s="249"/>
      <c r="E193" s="73" t="s">
        <v>19</v>
      </c>
      <c r="F193" s="22">
        <v>6.9</v>
      </c>
      <c r="G193" s="249"/>
      <c r="H193" s="94"/>
      <c r="I193" s="71" t="s">
        <v>141</v>
      </c>
      <c r="J193" s="72" t="s">
        <v>142</v>
      </c>
      <c r="K193" s="6" t="s">
        <v>19</v>
      </c>
      <c r="L193" s="8">
        <v>0.54</v>
      </c>
      <c r="M193" s="6" t="s">
        <v>19</v>
      </c>
      <c r="N193" s="8">
        <v>0.88</v>
      </c>
      <c r="O193" s="74" t="s">
        <v>15</v>
      </c>
      <c r="P193" s="75">
        <v>0.65</v>
      </c>
    </row>
    <row r="194" spans="1:16" ht="13">
      <c r="A194" s="249"/>
      <c r="B194" s="249"/>
      <c r="C194" s="249"/>
      <c r="D194" s="249"/>
      <c r="E194" s="73" t="s">
        <v>19</v>
      </c>
      <c r="F194" s="22">
        <v>7</v>
      </c>
      <c r="G194" s="249"/>
      <c r="H194" s="94" t="s">
        <v>44</v>
      </c>
      <c r="I194" s="74" t="s">
        <v>13</v>
      </c>
      <c r="J194" s="75">
        <v>0</v>
      </c>
      <c r="K194" s="6" t="s">
        <v>19</v>
      </c>
      <c r="L194" s="8">
        <v>0.45</v>
      </c>
      <c r="M194" s="74" t="s">
        <v>13</v>
      </c>
      <c r="N194" s="75">
        <v>0</v>
      </c>
      <c r="O194" s="6" t="s">
        <v>19</v>
      </c>
      <c r="P194" s="8">
        <v>0.62</v>
      </c>
    </row>
    <row r="195" spans="1:16" ht="13">
      <c r="A195" s="249"/>
      <c r="B195" s="249"/>
      <c r="C195" s="249"/>
      <c r="D195" s="249"/>
      <c r="E195" s="87" t="s">
        <v>13</v>
      </c>
      <c r="F195" s="22">
        <v>7.1</v>
      </c>
      <c r="G195" s="249"/>
      <c r="H195" s="94" t="s">
        <v>44</v>
      </c>
      <c r="I195" s="79"/>
      <c r="J195" s="79"/>
      <c r="K195" s="87"/>
      <c r="L195" s="87"/>
      <c r="M195" s="79"/>
      <c r="N195" s="79"/>
      <c r="O195" s="79"/>
      <c r="P195" s="79"/>
    </row>
    <row r="196" spans="1:16" ht="13">
      <c r="A196" s="249"/>
      <c r="B196" s="249"/>
      <c r="C196" s="249"/>
      <c r="D196" s="249"/>
      <c r="E196" s="87" t="s">
        <v>13</v>
      </c>
      <c r="F196" s="22">
        <v>7.2</v>
      </c>
      <c r="G196" s="249"/>
      <c r="H196" s="94"/>
      <c r="I196" s="79"/>
      <c r="J196" s="79"/>
      <c r="K196" s="87"/>
      <c r="L196" s="87"/>
      <c r="M196" s="79"/>
      <c r="N196" s="79"/>
      <c r="O196" s="79"/>
      <c r="P196" s="79"/>
    </row>
    <row r="197" spans="1:16" ht="13">
      <c r="A197" s="249"/>
      <c r="B197" s="249"/>
      <c r="C197" s="249"/>
      <c r="D197" s="249"/>
      <c r="E197" s="87" t="s">
        <v>13</v>
      </c>
      <c r="F197" s="22">
        <v>7.3</v>
      </c>
      <c r="G197" s="249"/>
      <c r="H197" s="94"/>
      <c r="I197" s="79"/>
      <c r="J197" s="79"/>
      <c r="K197" s="87"/>
      <c r="L197" s="87"/>
      <c r="M197" s="79"/>
      <c r="N197" s="79"/>
      <c r="O197" s="79"/>
      <c r="P197" s="79"/>
    </row>
    <row r="198" spans="1:16" ht="13">
      <c r="A198" s="249"/>
      <c r="B198" s="249"/>
      <c r="C198" s="249"/>
      <c r="D198" s="249"/>
      <c r="E198" s="87" t="s">
        <v>13</v>
      </c>
      <c r="F198" s="22">
        <v>7.4</v>
      </c>
      <c r="G198" s="249"/>
      <c r="H198" s="94"/>
      <c r="I198" s="79"/>
      <c r="J198" s="79"/>
      <c r="K198" s="87"/>
      <c r="L198" s="87"/>
      <c r="M198" s="79"/>
      <c r="N198" s="79"/>
      <c r="O198" s="79"/>
      <c r="P198" s="79"/>
    </row>
    <row r="199" spans="1:16" ht="13">
      <c r="A199" s="249"/>
      <c r="B199" s="249"/>
      <c r="C199" s="249"/>
      <c r="D199" s="249"/>
      <c r="E199" s="87" t="s">
        <v>13</v>
      </c>
      <c r="F199" s="22">
        <v>7.5</v>
      </c>
      <c r="G199" s="249"/>
      <c r="H199" s="94"/>
      <c r="I199" s="79"/>
      <c r="J199" s="79"/>
      <c r="K199" s="87"/>
      <c r="L199" s="87"/>
      <c r="M199" s="79"/>
      <c r="N199" s="79"/>
      <c r="O199" s="79"/>
      <c r="P199" s="79"/>
    </row>
    <row r="200" spans="1:16" ht="13">
      <c r="A200" s="249"/>
      <c r="B200" s="249"/>
      <c r="C200" s="249"/>
      <c r="D200" s="249"/>
      <c r="E200" s="87" t="s">
        <v>13</v>
      </c>
      <c r="F200" s="22">
        <v>7.6</v>
      </c>
      <c r="G200" s="249"/>
      <c r="H200" s="94"/>
      <c r="I200" s="79"/>
      <c r="J200" s="79"/>
      <c r="K200" s="87"/>
      <c r="L200" s="87"/>
      <c r="M200" s="79"/>
      <c r="N200" s="79"/>
      <c r="O200" s="79"/>
      <c r="P200" s="79"/>
    </row>
    <row r="201" spans="1:16" ht="13">
      <c r="A201" s="249"/>
      <c r="B201" s="249"/>
      <c r="C201" s="249"/>
      <c r="D201" s="249"/>
      <c r="E201" s="78" t="s">
        <v>15</v>
      </c>
      <c r="F201" s="22">
        <v>7.7</v>
      </c>
      <c r="G201" s="249"/>
      <c r="H201" s="94" t="s">
        <v>44</v>
      </c>
      <c r="I201" s="74" t="s">
        <v>13</v>
      </c>
      <c r="J201" s="75">
        <v>0</v>
      </c>
      <c r="K201" s="74" t="s">
        <v>13</v>
      </c>
      <c r="L201" s="75">
        <v>0</v>
      </c>
      <c r="M201" s="74" t="s">
        <v>13</v>
      </c>
      <c r="N201" s="75">
        <v>0</v>
      </c>
      <c r="O201" s="6" t="s">
        <v>15</v>
      </c>
      <c r="P201" s="8">
        <v>0.51</v>
      </c>
    </row>
    <row r="202" spans="1:16" ht="13">
      <c r="A202" s="249"/>
      <c r="B202" s="249"/>
      <c r="C202" s="249"/>
      <c r="D202" s="249"/>
      <c r="E202" s="78" t="s">
        <v>15</v>
      </c>
      <c r="F202" s="22">
        <v>7.8</v>
      </c>
      <c r="G202" s="249"/>
      <c r="H202" s="94"/>
      <c r="I202" s="74" t="s">
        <v>13</v>
      </c>
      <c r="J202" s="75">
        <v>0</v>
      </c>
      <c r="K202" s="74" t="s">
        <v>13</v>
      </c>
      <c r="L202" s="75">
        <v>0</v>
      </c>
      <c r="M202" s="6" t="s">
        <v>15</v>
      </c>
      <c r="N202" s="8">
        <v>0.32</v>
      </c>
      <c r="O202" s="74" t="s">
        <v>19</v>
      </c>
      <c r="P202" s="75">
        <v>0.49</v>
      </c>
    </row>
    <row r="203" spans="1:16" ht="13">
      <c r="A203" s="249"/>
      <c r="B203" s="249"/>
      <c r="C203" s="249"/>
      <c r="D203" s="249"/>
      <c r="E203" s="78" t="s">
        <v>15</v>
      </c>
      <c r="F203" s="22">
        <v>7.9</v>
      </c>
      <c r="G203" s="249"/>
      <c r="H203" s="94"/>
      <c r="I203" s="74" t="s">
        <v>13</v>
      </c>
      <c r="J203" s="75">
        <v>0</v>
      </c>
      <c r="K203" s="74" t="s">
        <v>19</v>
      </c>
      <c r="L203" s="75">
        <v>0.35</v>
      </c>
      <c r="M203" s="6" t="s">
        <v>15</v>
      </c>
      <c r="N203" s="8">
        <v>0.56000000000000005</v>
      </c>
      <c r="O203" s="71" t="s">
        <v>141</v>
      </c>
      <c r="P203" s="71" t="s">
        <v>143</v>
      </c>
    </row>
    <row r="204" spans="1:16" ht="13">
      <c r="A204" s="249"/>
      <c r="B204" s="249"/>
      <c r="C204" s="249"/>
      <c r="D204" s="249"/>
      <c r="E204" s="78" t="s">
        <v>15</v>
      </c>
      <c r="F204" s="22">
        <v>8</v>
      </c>
      <c r="G204" s="249"/>
      <c r="H204" s="94"/>
      <c r="I204" s="6" t="s">
        <v>15</v>
      </c>
      <c r="J204" s="8">
        <v>0.26</v>
      </c>
      <c r="K204" s="74" t="s">
        <v>19</v>
      </c>
      <c r="L204" s="75">
        <v>0.68</v>
      </c>
      <c r="M204" s="6" t="s">
        <v>15</v>
      </c>
      <c r="N204" s="8">
        <v>0.5</v>
      </c>
      <c r="O204" s="6" t="s">
        <v>15</v>
      </c>
      <c r="P204" s="8">
        <v>0.71</v>
      </c>
    </row>
    <row r="205" spans="1:16" ht="13">
      <c r="A205" s="249"/>
      <c r="B205" s="249"/>
      <c r="C205" s="249"/>
      <c r="D205" s="249"/>
      <c r="E205" s="78" t="s">
        <v>15</v>
      </c>
      <c r="F205" s="22">
        <v>8.1</v>
      </c>
      <c r="G205" s="249"/>
      <c r="H205" s="94"/>
      <c r="I205" s="74" t="s">
        <v>13</v>
      </c>
      <c r="J205" s="75">
        <v>0</v>
      </c>
      <c r="K205" s="74" t="s">
        <v>19</v>
      </c>
      <c r="L205" s="75">
        <v>0.76</v>
      </c>
      <c r="M205" s="74" t="s">
        <v>107</v>
      </c>
      <c r="N205" s="75">
        <v>0.45</v>
      </c>
      <c r="O205" s="6" t="s">
        <v>15</v>
      </c>
      <c r="P205" s="8">
        <v>0.71</v>
      </c>
    </row>
    <row r="206" spans="1:16" ht="13">
      <c r="A206" s="249"/>
      <c r="B206" s="249"/>
      <c r="C206" s="249"/>
      <c r="D206" s="249"/>
      <c r="E206" s="78" t="s">
        <v>15</v>
      </c>
      <c r="F206" s="22">
        <v>8.1999999999999993</v>
      </c>
      <c r="G206" s="249"/>
      <c r="H206" s="94"/>
      <c r="I206" s="74" t="s">
        <v>13</v>
      </c>
      <c r="J206" s="75">
        <v>0</v>
      </c>
      <c r="K206" s="74" t="s">
        <v>19</v>
      </c>
      <c r="L206" s="75">
        <v>0.71</v>
      </c>
      <c r="M206" s="74" t="s">
        <v>19</v>
      </c>
      <c r="N206" s="75">
        <v>0.43</v>
      </c>
      <c r="O206" s="6" t="s">
        <v>15</v>
      </c>
      <c r="P206" s="8">
        <v>0.63</v>
      </c>
    </row>
    <row r="207" spans="1:16" ht="13">
      <c r="A207" s="249"/>
      <c r="B207" s="249"/>
      <c r="C207" s="249"/>
      <c r="D207" s="249"/>
      <c r="E207" s="78" t="s">
        <v>15</v>
      </c>
      <c r="F207" s="22">
        <v>8.3000000000000007</v>
      </c>
      <c r="G207" s="249"/>
      <c r="H207" s="94"/>
      <c r="I207" s="74" t="s">
        <v>13</v>
      </c>
      <c r="J207" s="75">
        <v>0</v>
      </c>
      <c r="K207" s="74" t="s">
        <v>19</v>
      </c>
      <c r="L207" s="75">
        <v>0.62</v>
      </c>
      <c r="M207" s="6" t="s">
        <v>15</v>
      </c>
      <c r="N207" s="8">
        <v>0.56000000000000005</v>
      </c>
      <c r="O207" s="6" t="s">
        <v>15</v>
      </c>
      <c r="P207" s="8">
        <v>0.68</v>
      </c>
    </row>
    <row r="208" spans="1:16" ht="13">
      <c r="A208" s="249"/>
      <c r="B208" s="249"/>
      <c r="C208" s="249"/>
      <c r="D208" s="249"/>
      <c r="E208" s="78" t="s">
        <v>15</v>
      </c>
      <c r="F208" s="22">
        <v>8.4</v>
      </c>
      <c r="G208" s="249"/>
      <c r="H208" s="94"/>
      <c r="I208" s="74" t="s">
        <v>13</v>
      </c>
      <c r="J208" s="75">
        <v>0</v>
      </c>
      <c r="K208" s="74" t="s">
        <v>19</v>
      </c>
      <c r="L208" s="75">
        <v>0.77</v>
      </c>
      <c r="M208" s="6" t="s">
        <v>15</v>
      </c>
      <c r="N208" s="8">
        <v>0.72</v>
      </c>
      <c r="O208" s="74" t="s">
        <v>13</v>
      </c>
      <c r="P208" s="75">
        <v>0</v>
      </c>
    </row>
    <row r="209" spans="1:28" ht="13">
      <c r="A209" s="249"/>
      <c r="B209" s="249"/>
      <c r="C209" s="249"/>
      <c r="D209" s="249"/>
      <c r="E209" s="78" t="s">
        <v>15</v>
      </c>
      <c r="F209" s="22">
        <v>8.5</v>
      </c>
      <c r="G209" s="249"/>
      <c r="H209" s="94" t="s">
        <v>44</v>
      </c>
      <c r="I209" s="74" t="s">
        <v>13</v>
      </c>
      <c r="J209" s="75">
        <v>0</v>
      </c>
      <c r="K209" s="74" t="s">
        <v>13</v>
      </c>
      <c r="L209" s="75">
        <v>0</v>
      </c>
      <c r="M209" s="74" t="s">
        <v>13</v>
      </c>
      <c r="N209" s="75">
        <v>0</v>
      </c>
      <c r="O209" s="74" t="s">
        <v>13</v>
      </c>
      <c r="P209" s="75">
        <v>0</v>
      </c>
    </row>
    <row r="210" spans="1:28" ht="13">
      <c r="A210" s="249"/>
      <c r="B210" s="249"/>
      <c r="C210" s="249"/>
      <c r="D210" s="249"/>
      <c r="E210" s="78" t="s">
        <v>15</v>
      </c>
      <c r="F210" s="22">
        <v>8.6</v>
      </c>
      <c r="G210" s="249"/>
      <c r="H210" s="94" t="s">
        <v>44</v>
      </c>
      <c r="I210" s="74" t="s">
        <v>13</v>
      </c>
      <c r="J210" s="75">
        <v>0</v>
      </c>
      <c r="K210" s="74" t="s">
        <v>13</v>
      </c>
      <c r="L210" s="75">
        <v>0</v>
      </c>
      <c r="M210" s="74" t="s">
        <v>13</v>
      </c>
      <c r="N210" s="75">
        <v>0</v>
      </c>
      <c r="O210" s="74" t="s">
        <v>13</v>
      </c>
      <c r="P210" s="75">
        <v>0</v>
      </c>
    </row>
    <row r="211" spans="1:28" ht="13">
      <c r="A211" s="249"/>
      <c r="B211" s="249"/>
      <c r="C211" s="249"/>
      <c r="D211" s="249"/>
      <c r="E211" s="78" t="s">
        <v>15</v>
      </c>
      <c r="F211" s="22">
        <v>8.6999999999999993</v>
      </c>
      <c r="G211" s="249"/>
      <c r="H211" s="94"/>
      <c r="I211" s="74" t="s">
        <v>13</v>
      </c>
      <c r="J211" s="75">
        <v>0</v>
      </c>
      <c r="K211" s="74" t="s">
        <v>13</v>
      </c>
      <c r="L211" s="75">
        <v>0</v>
      </c>
      <c r="M211" s="6" t="s">
        <v>15</v>
      </c>
      <c r="N211" s="8">
        <v>0.33</v>
      </c>
      <c r="O211" s="6" t="s">
        <v>15</v>
      </c>
      <c r="P211" s="8">
        <v>0.43</v>
      </c>
    </row>
    <row r="212" spans="1:28" ht="13">
      <c r="A212" s="249"/>
      <c r="B212" s="249"/>
      <c r="C212" s="249"/>
      <c r="D212" s="249"/>
      <c r="E212" s="78" t="s">
        <v>15</v>
      </c>
      <c r="F212" s="22">
        <v>8.8000000000000007</v>
      </c>
      <c r="G212" s="249"/>
      <c r="H212" s="94"/>
      <c r="I212" s="74" t="s">
        <v>19</v>
      </c>
      <c r="J212" s="75">
        <v>0.35</v>
      </c>
      <c r="K212" s="74" t="s">
        <v>13</v>
      </c>
      <c r="L212" s="75">
        <v>0</v>
      </c>
      <c r="M212" s="74" t="s">
        <v>107</v>
      </c>
      <c r="N212" s="75">
        <v>0.51</v>
      </c>
      <c r="O212" s="6" t="s">
        <v>15</v>
      </c>
      <c r="P212" s="8">
        <v>0.55000000000000004</v>
      </c>
    </row>
    <row r="213" spans="1:28" ht="13">
      <c r="A213" s="249"/>
      <c r="B213" s="249"/>
      <c r="C213" s="249"/>
      <c r="D213" s="249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</row>
    <row r="214" spans="1:28" ht="13">
      <c r="A214" s="249"/>
      <c r="B214" s="249"/>
      <c r="C214" s="249"/>
      <c r="D214" s="249"/>
      <c r="E214" s="296" t="s">
        <v>16</v>
      </c>
      <c r="F214" s="249"/>
      <c r="G214" s="249"/>
      <c r="H214" s="249"/>
      <c r="I214" s="95"/>
      <c r="J214" s="95">
        <f>AVERAGEA(J130:J154,J157,J161:J164,J169,J171,J184,J191:J192,J204)</f>
        <v>0.76361111111111135</v>
      </c>
      <c r="K214" s="6"/>
      <c r="L214" s="95">
        <f>AVERAGEA(L131:L155,L157:L164,L169,L171:L172,L184,L187,L189:L191,L193:L194)</f>
        <v>0.69790697674418589</v>
      </c>
      <c r="M214" s="6"/>
      <c r="N214" s="95">
        <f>AVERAGEA(N130:N172,N184:N185,N189:N193,N202:N204,N207:N208,N211)</f>
        <v>0.83964285714285736</v>
      </c>
      <c r="O214" s="6"/>
      <c r="P214" s="95">
        <f>AVERAGEA(P130:P172,P184:P185,P189,P191:P192,P194,P204:P207,P201,P211:P212)</f>
        <v>0.74982142857142853</v>
      </c>
    </row>
    <row r="215" spans="1:28" ht="13">
      <c r="A215" s="249"/>
      <c r="B215" s="249"/>
      <c r="C215" s="249"/>
      <c r="D215" s="249"/>
      <c r="E215" s="296" t="s">
        <v>1</v>
      </c>
      <c r="F215" s="249"/>
      <c r="G215" s="249"/>
      <c r="H215" s="249"/>
      <c r="I215" s="6"/>
      <c r="J215" s="6">
        <v>29</v>
      </c>
      <c r="K215" s="6"/>
      <c r="L215" s="6">
        <v>23</v>
      </c>
      <c r="M215" s="6"/>
      <c r="N215" s="6">
        <v>8</v>
      </c>
      <c r="O215" s="6"/>
      <c r="P215" s="6">
        <v>8</v>
      </c>
      <c r="Q215" s="3"/>
    </row>
    <row r="216" spans="1:28" ht="13">
      <c r="A216" s="249"/>
      <c r="B216" s="249"/>
      <c r="C216" s="249"/>
      <c r="D216" s="249"/>
      <c r="E216" s="296" t="s">
        <v>2</v>
      </c>
      <c r="F216" s="249"/>
      <c r="G216" s="249"/>
      <c r="H216" s="249"/>
      <c r="I216" s="6"/>
      <c r="J216" s="6">
        <v>36</v>
      </c>
      <c r="K216" s="6"/>
      <c r="L216" s="6">
        <v>43</v>
      </c>
      <c r="M216" s="6"/>
      <c r="N216" s="6">
        <v>56</v>
      </c>
      <c r="O216" s="6"/>
      <c r="P216" s="6">
        <v>56</v>
      </c>
    </row>
    <row r="217" spans="1:28" ht="13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</row>
    <row r="218" spans="1:28" ht="13">
      <c r="A218" s="305">
        <v>5</v>
      </c>
      <c r="B218" s="298" t="s">
        <v>0</v>
      </c>
      <c r="C218" s="298" t="s">
        <v>0</v>
      </c>
      <c r="D218" s="331" t="s">
        <v>73</v>
      </c>
      <c r="E218" s="79" t="s">
        <v>13</v>
      </c>
      <c r="F218" s="22">
        <v>0</v>
      </c>
      <c r="G218" s="299" t="s">
        <v>58</v>
      </c>
      <c r="H218" s="6"/>
      <c r="I218" s="79"/>
      <c r="J218" s="79"/>
      <c r="K218" s="79"/>
      <c r="L218" s="79"/>
      <c r="M218" s="79"/>
      <c r="N218" s="79"/>
      <c r="O218" s="79"/>
      <c r="P218" s="79"/>
      <c r="Q218" s="95"/>
    </row>
    <row r="219" spans="1:28" ht="13">
      <c r="A219" s="249"/>
      <c r="B219" s="249"/>
      <c r="C219" s="249"/>
      <c r="D219" s="249"/>
      <c r="E219" s="150" t="s">
        <v>107</v>
      </c>
      <c r="F219" s="22">
        <v>0.1</v>
      </c>
      <c r="G219" s="249"/>
      <c r="H219" s="6" t="s">
        <v>44</v>
      </c>
      <c r="I219" s="6" t="s">
        <v>107</v>
      </c>
      <c r="J219" s="8">
        <v>0.82</v>
      </c>
      <c r="K219" s="74" t="s">
        <v>19</v>
      </c>
      <c r="L219" s="75">
        <v>0.73</v>
      </c>
      <c r="M219" s="6" t="s">
        <v>107</v>
      </c>
      <c r="N219" s="8">
        <v>0.87</v>
      </c>
      <c r="O219" s="74" t="s">
        <v>181</v>
      </c>
      <c r="P219" s="75">
        <v>0.53</v>
      </c>
    </row>
    <row r="220" spans="1:28" ht="13">
      <c r="A220" s="249"/>
      <c r="B220" s="249"/>
      <c r="C220" s="249"/>
      <c r="D220" s="249"/>
      <c r="E220" s="150" t="s">
        <v>107</v>
      </c>
      <c r="F220" s="22">
        <v>0.2</v>
      </c>
      <c r="G220" s="249"/>
      <c r="H220" s="94"/>
      <c r="I220" s="74" t="s">
        <v>15</v>
      </c>
      <c r="J220" s="75">
        <v>0.87</v>
      </c>
      <c r="K220" s="74" t="s">
        <v>181</v>
      </c>
      <c r="L220" s="75">
        <v>0.54</v>
      </c>
      <c r="M220" s="6" t="s">
        <v>107</v>
      </c>
      <c r="N220" s="8">
        <v>0.86</v>
      </c>
      <c r="O220" s="74" t="s">
        <v>15</v>
      </c>
      <c r="P220" s="75">
        <v>0.59</v>
      </c>
    </row>
    <row r="221" spans="1:28" ht="13">
      <c r="A221" s="249"/>
      <c r="B221" s="249"/>
      <c r="C221" s="249"/>
      <c r="D221" s="249"/>
      <c r="E221" s="150" t="s">
        <v>107</v>
      </c>
      <c r="F221" s="22">
        <v>0.3</v>
      </c>
      <c r="G221" s="249"/>
      <c r="H221" s="6"/>
      <c r="I221" s="74" t="s">
        <v>15</v>
      </c>
      <c r="J221" s="75">
        <v>0.92</v>
      </c>
      <c r="K221" s="74" t="s">
        <v>13</v>
      </c>
      <c r="L221" s="75">
        <v>0</v>
      </c>
      <c r="M221" s="6" t="s">
        <v>107</v>
      </c>
      <c r="N221" s="8">
        <v>0.74</v>
      </c>
      <c r="O221" s="74" t="s">
        <v>15</v>
      </c>
      <c r="P221" s="75">
        <v>0.62</v>
      </c>
    </row>
    <row r="222" spans="1:28" ht="13">
      <c r="A222" s="249"/>
      <c r="B222" s="249"/>
      <c r="C222" s="249"/>
      <c r="D222" s="249"/>
      <c r="E222" s="150" t="s">
        <v>107</v>
      </c>
      <c r="F222" s="22">
        <v>0.4</v>
      </c>
      <c r="G222" s="249"/>
      <c r="H222" s="6"/>
      <c r="I222" s="74" t="s">
        <v>15</v>
      </c>
      <c r="J222" s="75">
        <v>0.93</v>
      </c>
      <c r="K222" s="74" t="s">
        <v>13</v>
      </c>
      <c r="L222" s="75">
        <v>0</v>
      </c>
      <c r="M222" s="6" t="s">
        <v>107</v>
      </c>
      <c r="N222" s="8">
        <v>0.8</v>
      </c>
      <c r="O222" s="74" t="s">
        <v>15</v>
      </c>
      <c r="P222" s="75">
        <v>0.51</v>
      </c>
    </row>
    <row r="223" spans="1:28" ht="13">
      <c r="A223" s="249"/>
      <c r="B223" s="249"/>
      <c r="C223" s="249"/>
      <c r="D223" s="249"/>
      <c r="E223" s="150" t="s">
        <v>107</v>
      </c>
      <c r="F223" s="22">
        <v>0.5</v>
      </c>
      <c r="G223" s="249"/>
      <c r="H223" s="6"/>
      <c r="I223" s="74" t="s">
        <v>15</v>
      </c>
      <c r="J223" s="75">
        <v>0.93</v>
      </c>
      <c r="K223" s="74" t="s">
        <v>13</v>
      </c>
      <c r="L223" s="75">
        <v>0</v>
      </c>
      <c r="M223" s="6" t="s">
        <v>107</v>
      </c>
      <c r="N223" s="8">
        <v>0.83</v>
      </c>
      <c r="O223" s="74" t="s">
        <v>15</v>
      </c>
      <c r="P223" s="75">
        <v>0.32</v>
      </c>
    </row>
    <row r="224" spans="1:28" ht="13">
      <c r="A224" s="249"/>
      <c r="B224" s="249"/>
      <c r="C224" s="249"/>
      <c r="D224" s="249"/>
      <c r="E224" s="150" t="s">
        <v>107</v>
      </c>
      <c r="F224" s="22">
        <v>0.6</v>
      </c>
      <c r="G224" s="249"/>
      <c r="H224" s="6"/>
      <c r="I224" s="74" t="s">
        <v>15</v>
      </c>
      <c r="J224" s="75">
        <v>0.92</v>
      </c>
      <c r="K224" s="74" t="s">
        <v>13</v>
      </c>
      <c r="L224" s="75">
        <v>0</v>
      </c>
      <c r="M224" s="6" t="s">
        <v>107</v>
      </c>
      <c r="N224" s="8">
        <v>0.86</v>
      </c>
      <c r="O224" s="74" t="s">
        <v>13</v>
      </c>
      <c r="P224" s="75">
        <v>0</v>
      </c>
    </row>
    <row r="225" spans="1:16" ht="13">
      <c r="A225" s="249"/>
      <c r="B225" s="249"/>
      <c r="C225" s="249"/>
      <c r="D225" s="249"/>
      <c r="E225" s="150" t="s">
        <v>107</v>
      </c>
      <c r="F225" s="22">
        <v>0.7</v>
      </c>
      <c r="G225" s="249"/>
      <c r="H225" s="6"/>
      <c r="I225" s="74" t="s">
        <v>15</v>
      </c>
      <c r="J225" s="75">
        <v>0.89</v>
      </c>
      <c r="K225" s="74" t="s">
        <v>184</v>
      </c>
      <c r="L225" s="74" t="s">
        <v>195</v>
      </c>
      <c r="M225" s="6" t="s">
        <v>107</v>
      </c>
      <c r="N225" s="8">
        <v>0.89</v>
      </c>
      <c r="O225" s="74" t="s">
        <v>15</v>
      </c>
      <c r="P225" s="75">
        <v>0.26</v>
      </c>
    </row>
    <row r="226" spans="1:16" ht="13">
      <c r="A226" s="249"/>
      <c r="B226" s="249"/>
      <c r="C226" s="249"/>
      <c r="D226" s="249"/>
      <c r="E226" s="150" t="s">
        <v>107</v>
      </c>
      <c r="F226" s="22">
        <v>0.8</v>
      </c>
      <c r="G226" s="249"/>
      <c r="H226" s="6"/>
      <c r="I226" s="74" t="s">
        <v>15</v>
      </c>
      <c r="J226" s="75">
        <v>0.86</v>
      </c>
      <c r="K226" s="74" t="s">
        <v>181</v>
      </c>
      <c r="L226" s="75">
        <v>0.75</v>
      </c>
      <c r="M226" s="6" t="s">
        <v>107</v>
      </c>
      <c r="N226" s="8">
        <v>0.9</v>
      </c>
      <c r="O226" s="74" t="s">
        <v>13</v>
      </c>
      <c r="P226" s="75">
        <v>0</v>
      </c>
    </row>
    <row r="227" spans="1:16" ht="13">
      <c r="A227" s="249"/>
      <c r="B227" s="249"/>
      <c r="C227" s="249"/>
      <c r="D227" s="249"/>
      <c r="E227" s="150" t="s">
        <v>107</v>
      </c>
      <c r="F227" s="22">
        <v>0.9</v>
      </c>
      <c r="G227" s="249"/>
      <c r="H227" s="6"/>
      <c r="I227" s="71" t="s">
        <v>105</v>
      </c>
      <c r="J227" s="71" t="s">
        <v>196</v>
      </c>
      <c r="K227" s="71" t="s">
        <v>184</v>
      </c>
      <c r="L227" s="71" t="s">
        <v>197</v>
      </c>
      <c r="M227" s="6" t="s">
        <v>107</v>
      </c>
      <c r="N227" s="8">
        <v>0.91</v>
      </c>
      <c r="O227" s="74" t="s">
        <v>13</v>
      </c>
      <c r="P227" s="75">
        <v>0</v>
      </c>
    </row>
    <row r="228" spans="1:16" ht="13">
      <c r="A228" s="249"/>
      <c r="B228" s="249"/>
      <c r="C228" s="249"/>
      <c r="D228" s="249"/>
      <c r="E228" s="150" t="s">
        <v>107</v>
      </c>
      <c r="F228" s="22">
        <v>1</v>
      </c>
      <c r="G228" s="249"/>
      <c r="H228" s="94" t="s">
        <v>44</v>
      </c>
      <c r="I228" s="71" t="s">
        <v>105</v>
      </c>
      <c r="J228" s="71" t="s">
        <v>198</v>
      </c>
      <c r="K228" s="74" t="s">
        <v>181</v>
      </c>
      <c r="L228" s="75">
        <v>0.82</v>
      </c>
      <c r="M228" s="6" t="s">
        <v>107</v>
      </c>
      <c r="N228" s="8">
        <v>0.93</v>
      </c>
      <c r="O228" s="74" t="s">
        <v>13</v>
      </c>
      <c r="P228" s="75">
        <v>0</v>
      </c>
    </row>
    <row r="229" spans="1:16" ht="13">
      <c r="A229" s="249"/>
      <c r="B229" s="249"/>
      <c r="C229" s="249"/>
      <c r="D229" s="249"/>
      <c r="E229" s="150" t="s">
        <v>107</v>
      </c>
      <c r="F229" s="22">
        <v>1.1000000000000001</v>
      </c>
      <c r="G229" s="249"/>
      <c r="H229" s="6"/>
      <c r="I229" s="74" t="s">
        <v>15</v>
      </c>
      <c r="J229" s="75">
        <v>0.88</v>
      </c>
      <c r="K229" s="71" t="s">
        <v>199</v>
      </c>
      <c r="L229" s="71" t="s">
        <v>200</v>
      </c>
      <c r="M229" s="6" t="s">
        <v>107</v>
      </c>
      <c r="N229" s="8">
        <v>0.93</v>
      </c>
      <c r="O229" s="74" t="s">
        <v>15</v>
      </c>
      <c r="P229" s="75">
        <v>0.72</v>
      </c>
    </row>
    <row r="230" spans="1:16" ht="13">
      <c r="A230" s="249"/>
      <c r="B230" s="249"/>
      <c r="C230" s="249"/>
      <c r="D230" s="249"/>
      <c r="E230" s="150" t="s">
        <v>107</v>
      </c>
      <c r="F230" s="22">
        <v>1.2</v>
      </c>
      <c r="G230" s="249"/>
      <c r="H230" s="6"/>
      <c r="I230" s="74" t="s">
        <v>15</v>
      </c>
      <c r="J230" s="75">
        <v>0.87</v>
      </c>
      <c r="K230" s="71" t="s">
        <v>184</v>
      </c>
      <c r="L230" s="71" t="s">
        <v>201</v>
      </c>
      <c r="M230" s="6" t="s">
        <v>107</v>
      </c>
      <c r="N230" s="8">
        <v>0.91</v>
      </c>
      <c r="O230" s="74" t="s">
        <v>15</v>
      </c>
      <c r="P230" s="75">
        <v>0.49</v>
      </c>
    </row>
    <row r="231" spans="1:16" ht="13">
      <c r="A231" s="249"/>
      <c r="B231" s="249"/>
      <c r="C231" s="249"/>
      <c r="D231" s="249"/>
      <c r="E231" s="150" t="s">
        <v>107</v>
      </c>
      <c r="F231" s="22">
        <v>1.3</v>
      </c>
      <c r="G231" s="249"/>
      <c r="H231" s="6" t="s">
        <v>80</v>
      </c>
      <c r="I231" s="71" t="s">
        <v>105</v>
      </c>
      <c r="J231" s="71" t="s">
        <v>202</v>
      </c>
      <c r="K231" s="74" t="s">
        <v>19</v>
      </c>
      <c r="L231" s="75">
        <v>0.6</v>
      </c>
      <c r="M231" s="6" t="s">
        <v>107</v>
      </c>
      <c r="N231" s="8">
        <v>0.88</v>
      </c>
      <c r="O231" s="74" t="s">
        <v>15</v>
      </c>
      <c r="P231" s="75">
        <v>0.67</v>
      </c>
    </row>
    <row r="232" spans="1:16" ht="13">
      <c r="A232" s="249"/>
      <c r="B232" s="249"/>
      <c r="C232" s="249"/>
      <c r="D232" s="249"/>
      <c r="E232" s="150" t="s">
        <v>107</v>
      </c>
      <c r="F232" s="22">
        <v>1.4</v>
      </c>
      <c r="G232" s="249"/>
      <c r="H232" s="6"/>
      <c r="I232" s="74" t="s">
        <v>15</v>
      </c>
      <c r="J232" s="75">
        <v>0.83</v>
      </c>
      <c r="K232" s="74" t="s">
        <v>19</v>
      </c>
      <c r="L232" s="75">
        <v>0.49</v>
      </c>
      <c r="M232" s="6" t="s">
        <v>107</v>
      </c>
      <c r="N232" s="8">
        <v>0.91</v>
      </c>
      <c r="O232" s="74" t="s">
        <v>15</v>
      </c>
      <c r="P232" s="75">
        <v>0.88</v>
      </c>
    </row>
    <row r="233" spans="1:16" ht="13">
      <c r="A233" s="249"/>
      <c r="B233" s="249"/>
      <c r="C233" s="249"/>
      <c r="D233" s="249"/>
      <c r="E233" s="150" t="s">
        <v>107</v>
      </c>
      <c r="F233" s="22">
        <v>1.5</v>
      </c>
      <c r="G233" s="249"/>
      <c r="H233" s="6"/>
      <c r="I233" s="74" t="s">
        <v>15</v>
      </c>
      <c r="J233" s="75">
        <v>0.74</v>
      </c>
      <c r="K233" s="74" t="s">
        <v>13</v>
      </c>
      <c r="L233" s="75">
        <v>0</v>
      </c>
      <c r="M233" s="6" t="s">
        <v>107</v>
      </c>
      <c r="N233" s="8">
        <v>0.91</v>
      </c>
      <c r="O233" s="6" t="s">
        <v>107</v>
      </c>
      <c r="P233" s="8">
        <v>0.34</v>
      </c>
    </row>
    <row r="234" spans="1:16" ht="13">
      <c r="A234" s="249"/>
      <c r="B234" s="249"/>
      <c r="C234" s="249"/>
      <c r="D234" s="249"/>
      <c r="E234" s="150" t="s">
        <v>107</v>
      </c>
      <c r="F234" s="22">
        <v>1.6</v>
      </c>
      <c r="G234" s="249"/>
      <c r="H234" s="6"/>
      <c r="I234" s="74" t="s">
        <v>15</v>
      </c>
      <c r="J234" s="75">
        <v>0.61</v>
      </c>
      <c r="K234" s="74" t="s">
        <v>15</v>
      </c>
      <c r="L234" s="75">
        <v>0.3</v>
      </c>
      <c r="M234" s="6" t="s">
        <v>107</v>
      </c>
      <c r="N234" s="8">
        <v>0.92</v>
      </c>
      <c r="O234" s="74" t="s">
        <v>15</v>
      </c>
      <c r="P234" s="75">
        <v>0.32</v>
      </c>
    </row>
    <row r="235" spans="1:16" ht="13">
      <c r="A235" s="249"/>
      <c r="B235" s="249"/>
      <c r="C235" s="249"/>
      <c r="D235" s="249"/>
      <c r="E235" s="150" t="s">
        <v>107</v>
      </c>
      <c r="F235" s="22">
        <v>1.7</v>
      </c>
      <c r="G235" s="249"/>
      <c r="H235" s="6"/>
      <c r="I235" s="71" t="s">
        <v>105</v>
      </c>
      <c r="J235" s="71" t="s">
        <v>203</v>
      </c>
      <c r="K235" s="74" t="s">
        <v>13</v>
      </c>
      <c r="L235" s="75">
        <v>0</v>
      </c>
      <c r="M235" s="6" t="s">
        <v>107</v>
      </c>
      <c r="N235" s="8">
        <v>0.91</v>
      </c>
      <c r="O235" s="6" t="s">
        <v>107</v>
      </c>
      <c r="P235" s="8">
        <v>0.42</v>
      </c>
    </row>
    <row r="236" spans="1:16" ht="13">
      <c r="A236" s="249"/>
      <c r="B236" s="249"/>
      <c r="C236" s="249"/>
      <c r="D236" s="249"/>
      <c r="E236" s="150" t="s">
        <v>107</v>
      </c>
      <c r="F236" s="22">
        <v>1.8</v>
      </c>
      <c r="G236" s="249"/>
      <c r="H236" s="6"/>
      <c r="I236" s="6" t="s">
        <v>107</v>
      </c>
      <c r="J236" s="8">
        <v>0.81</v>
      </c>
      <c r="K236" s="71" t="s">
        <v>119</v>
      </c>
      <c r="L236" s="71" t="s">
        <v>204</v>
      </c>
      <c r="M236" s="6" t="s">
        <v>107</v>
      </c>
      <c r="N236" s="8">
        <v>0.93</v>
      </c>
      <c r="O236" s="74" t="s">
        <v>15</v>
      </c>
      <c r="P236" s="75">
        <v>0.72</v>
      </c>
    </row>
    <row r="237" spans="1:16" ht="13">
      <c r="A237" s="249"/>
      <c r="B237" s="249"/>
      <c r="C237" s="249"/>
      <c r="D237" s="249"/>
      <c r="E237" s="150" t="s">
        <v>107</v>
      </c>
      <c r="F237" s="22">
        <v>1.9</v>
      </c>
      <c r="G237" s="249"/>
      <c r="H237" s="6"/>
      <c r="I237" s="71" t="s">
        <v>105</v>
      </c>
      <c r="J237" s="71" t="s">
        <v>205</v>
      </c>
      <c r="K237" s="74" t="s">
        <v>15</v>
      </c>
      <c r="L237" s="75">
        <v>0.6</v>
      </c>
      <c r="M237" s="6" t="s">
        <v>107</v>
      </c>
      <c r="N237" s="8">
        <v>0.9</v>
      </c>
      <c r="O237" s="74" t="s">
        <v>15</v>
      </c>
      <c r="P237" s="75">
        <v>0.51</v>
      </c>
    </row>
    <row r="238" spans="1:16" ht="13">
      <c r="A238" s="249"/>
      <c r="B238" s="249"/>
      <c r="C238" s="249"/>
      <c r="D238" s="249"/>
      <c r="E238" s="150" t="s">
        <v>107</v>
      </c>
      <c r="F238" s="22">
        <v>2</v>
      </c>
      <c r="G238" s="249"/>
      <c r="H238" s="293" t="s">
        <v>80</v>
      </c>
      <c r="I238" s="74" t="s">
        <v>15</v>
      </c>
      <c r="J238" s="75">
        <v>0.41</v>
      </c>
      <c r="K238" s="74" t="s">
        <v>19</v>
      </c>
      <c r="L238" s="75">
        <v>0.42</v>
      </c>
      <c r="M238" s="6" t="s">
        <v>107</v>
      </c>
      <c r="N238" s="8">
        <v>0.89</v>
      </c>
      <c r="O238" s="74" t="s">
        <v>15</v>
      </c>
      <c r="P238" s="75">
        <v>0.3</v>
      </c>
    </row>
    <row r="239" spans="1:16" ht="13">
      <c r="A239" s="249"/>
      <c r="B239" s="249"/>
      <c r="C239" s="249"/>
      <c r="D239" s="249"/>
      <c r="E239" s="150" t="s">
        <v>107</v>
      </c>
      <c r="F239" s="22">
        <v>2.1</v>
      </c>
      <c r="G239" s="249"/>
      <c r="H239" s="249"/>
      <c r="I239" s="74" t="s">
        <v>13</v>
      </c>
      <c r="J239" s="75">
        <v>0</v>
      </c>
      <c r="K239" s="74" t="s">
        <v>19</v>
      </c>
      <c r="L239" s="75">
        <v>0.7</v>
      </c>
      <c r="M239" s="6" t="s">
        <v>107</v>
      </c>
      <c r="N239" s="8">
        <v>0.75</v>
      </c>
      <c r="O239" s="74" t="s">
        <v>13</v>
      </c>
      <c r="P239" s="75">
        <v>0</v>
      </c>
    </row>
    <row r="240" spans="1:16" ht="13">
      <c r="A240" s="249"/>
      <c r="B240" s="249"/>
      <c r="C240" s="249"/>
      <c r="D240" s="249"/>
      <c r="E240" s="150" t="s">
        <v>107</v>
      </c>
      <c r="F240" s="22">
        <v>2.2000000000000002</v>
      </c>
      <c r="G240" s="249"/>
      <c r="H240" s="249"/>
      <c r="I240" s="74" t="s">
        <v>13</v>
      </c>
      <c r="J240" s="75">
        <v>0</v>
      </c>
      <c r="K240" s="71" t="s">
        <v>206</v>
      </c>
      <c r="L240" s="71" t="s">
        <v>207</v>
      </c>
      <c r="M240" s="74" t="s">
        <v>13</v>
      </c>
      <c r="N240" s="75">
        <v>0</v>
      </c>
      <c r="O240" s="74" t="s">
        <v>13</v>
      </c>
      <c r="P240" s="75">
        <v>0</v>
      </c>
    </row>
    <row r="241" spans="1:28" ht="13">
      <c r="A241" s="249"/>
      <c r="B241" s="249"/>
      <c r="C241" s="249"/>
      <c r="D241" s="249"/>
      <c r="E241" s="150" t="s">
        <v>107</v>
      </c>
      <c r="F241" s="22">
        <v>2.2999999999999998</v>
      </c>
      <c r="G241" s="249"/>
      <c r="H241" s="249"/>
      <c r="I241" s="74" t="s">
        <v>13</v>
      </c>
      <c r="J241" s="75">
        <v>0</v>
      </c>
      <c r="K241" s="74" t="s">
        <v>19</v>
      </c>
      <c r="L241" s="75">
        <v>0.31</v>
      </c>
      <c r="M241" s="74" t="s">
        <v>13</v>
      </c>
      <c r="N241" s="75">
        <v>0</v>
      </c>
      <c r="O241" s="74" t="s">
        <v>13</v>
      </c>
      <c r="P241" s="75">
        <v>0</v>
      </c>
    </row>
    <row r="242" spans="1:28" ht="13">
      <c r="A242" s="249"/>
      <c r="B242" s="249"/>
      <c r="C242" s="249"/>
      <c r="D242" s="249"/>
      <c r="E242" s="150" t="s">
        <v>107</v>
      </c>
      <c r="F242" s="22">
        <v>2.4</v>
      </c>
      <c r="G242" s="249"/>
      <c r="H242" s="249"/>
      <c r="I242" s="74" t="s">
        <v>13</v>
      </c>
      <c r="J242" s="75">
        <v>0</v>
      </c>
      <c r="K242" s="74" t="s">
        <v>19</v>
      </c>
      <c r="L242" s="75">
        <v>0.28000000000000003</v>
      </c>
      <c r="M242" s="74" t="s">
        <v>13</v>
      </c>
      <c r="N242" s="75">
        <v>0</v>
      </c>
      <c r="O242" s="74" t="s">
        <v>13</v>
      </c>
      <c r="P242" s="75">
        <v>0</v>
      </c>
    </row>
    <row r="243" spans="1:28" ht="13">
      <c r="A243" s="249"/>
      <c r="B243" s="249"/>
      <c r="C243" s="249"/>
      <c r="D243" s="249"/>
      <c r="E243" s="150" t="s">
        <v>107</v>
      </c>
      <c r="F243" s="22">
        <v>2.5</v>
      </c>
      <c r="G243" s="249"/>
      <c r="H243" s="249"/>
      <c r="I243" s="74" t="s">
        <v>13</v>
      </c>
      <c r="J243" s="75">
        <v>0</v>
      </c>
      <c r="K243" s="74" t="s">
        <v>19</v>
      </c>
      <c r="L243" s="75">
        <v>0.28000000000000003</v>
      </c>
      <c r="M243" s="74" t="s">
        <v>13</v>
      </c>
      <c r="N243" s="75">
        <v>0</v>
      </c>
      <c r="O243" s="74" t="s">
        <v>13</v>
      </c>
      <c r="P243" s="75">
        <v>0</v>
      </c>
    </row>
    <row r="244" spans="1:28" ht="13">
      <c r="A244" s="249"/>
      <c r="B244" s="249"/>
      <c r="C244" s="249"/>
      <c r="D244" s="249"/>
      <c r="E244" s="150" t="s">
        <v>107</v>
      </c>
      <c r="F244" s="22">
        <v>2.6</v>
      </c>
      <c r="G244" s="249"/>
      <c r="H244" s="94" t="s">
        <v>208</v>
      </c>
      <c r="I244" s="74" t="s">
        <v>13</v>
      </c>
      <c r="J244" s="75">
        <v>0</v>
      </c>
      <c r="K244" s="74" t="s">
        <v>13</v>
      </c>
      <c r="L244" s="75">
        <v>0</v>
      </c>
      <c r="M244" s="6" t="s">
        <v>107</v>
      </c>
      <c r="N244" s="8">
        <v>0.56999999999999995</v>
      </c>
      <c r="O244" s="74" t="s">
        <v>13</v>
      </c>
      <c r="P244" s="75">
        <v>0</v>
      </c>
    </row>
    <row r="245" spans="1:28" ht="13">
      <c r="A245" s="249"/>
      <c r="B245" s="249"/>
      <c r="C245" s="249"/>
      <c r="D245" s="249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</row>
    <row r="246" spans="1:28" ht="13">
      <c r="A246" s="249"/>
      <c r="B246" s="249"/>
      <c r="C246" s="249"/>
      <c r="D246" s="249"/>
      <c r="E246" s="296" t="s">
        <v>16</v>
      </c>
      <c r="F246" s="249"/>
      <c r="G246" s="249"/>
      <c r="H246" s="249"/>
      <c r="I246" s="6"/>
      <c r="J246" s="95">
        <f>AVERAGEA(J219,J236)</f>
        <v>0.81499999999999995</v>
      </c>
      <c r="K246" s="6"/>
      <c r="L246" s="95">
        <f>AVERAGEA(0)</f>
        <v>0</v>
      </c>
      <c r="M246" s="6"/>
      <c r="N246" s="95">
        <f>AVERAGEA(N219:N239,N244)</f>
        <v>0.86363636363636365</v>
      </c>
      <c r="O246" s="6"/>
      <c r="P246" s="95">
        <f>AVERAGEA(P233,P235)</f>
        <v>0.38</v>
      </c>
    </row>
    <row r="247" spans="1:28" ht="13">
      <c r="A247" s="249"/>
      <c r="B247" s="249"/>
      <c r="C247" s="249"/>
      <c r="D247" s="249"/>
      <c r="E247" s="296" t="s">
        <v>1</v>
      </c>
      <c r="F247" s="249"/>
      <c r="G247" s="249"/>
      <c r="H247" s="249"/>
      <c r="I247" s="6"/>
      <c r="J247" s="6">
        <v>24</v>
      </c>
      <c r="K247" s="6"/>
      <c r="L247" s="6">
        <v>26</v>
      </c>
      <c r="M247" s="6"/>
      <c r="N247" s="6">
        <v>4</v>
      </c>
      <c r="O247" s="6"/>
      <c r="P247" s="6">
        <v>24</v>
      </c>
    </row>
    <row r="248" spans="1:28" ht="13">
      <c r="A248" s="249"/>
      <c r="B248" s="249"/>
      <c r="C248" s="249"/>
      <c r="D248" s="249"/>
      <c r="E248" s="296" t="s">
        <v>2</v>
      </c>
      <c r="F248" s="249"/>
      <c r="G248" s="249"/>
      <c r="H248" s="249"/>
      <c r="I248" s="6"/>
      <c r="J248" s="6">
        <v>2</v>
      </c>
      <c r="K248" s="6"/>
      <c r="L248" s="6">
        <v>0</v>
      </c>
      <c r="M248" s="6"/>
      <c r="N248" s="6">
        <v>22</v>
      </c>
      <c r="O248" s="6"/>
      <c r="P248" s="6">
        <v>2</v>
      </c>
    </row>
    <row r="249" spans="1:28" ht="13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</row>
    <row r="250" spans="1:28" ht="13">
      <c r="A250" s="305">
        <v>6</v>
      </c>
      <c r="B250" s="298" t="s">
        <v>0</v>
      </c>
      <c r="C250" s="298" t="s">
        <v>0</v>
      </c>
      <c r="D250" s="331" t="s">
        <v>74</v>
      </c>
      <c r="E250" s="79" t="s">
        <v>13</v>
      </c>
      <c r="F250" s="22">
        <v>0</v>
      </c>
      <c r="G250" s="331" t="s">
        <v>75</v>
      </c>
      <c r="H250" s="6"/>
      <c r="I250" s="79"/>
      <c r="J250" s="79"/>
      <c r="K250" s="79"/>
      <c r="L250" s="79"/>
      <c r="M250" s="79"/>
      <c r="N250" s="79"/>
      <c r="O250" s="79"/>
      <c r="P250" s="79"/>
      <c r="Q250" s="95" t="s">
        <v>265</v>
      </c>
    </row>
    <row r="251" spans="1:28" ht="13">
      <c r="A251" s="249"/>
      <c r="B251" s="249"/>
      <c r="C251" s="249"/>
      <c r="D251" s="249"/>
      <c r="E251" s="79" t="s">
        <v>13</v>
      </c>
      <c r="F251" s="22">
        <v>0.1</v>
      </c>
      <c r="G251" s="249"/>
      <c r="H251" s="6"/>
      <c r="I251" s="79"/>
      <c r="J251" s="79"/>
      <c r="K251" s="79"/>
      <c r="L251" s="79"/>
      <c r="M251" s="79"/>
      <c r="N251" s="79"/>
      <c r="O251" s="79"/>
      <c r="P251" s="79"/>
    </row>
    <row r="252" spans="1:28" ht="13">
      <c r="A252" s="249"/>
      <c r="B252" s="249"/>
      <c r="C252" s="249"/>
      <c r="D252" s="249"/>
      <c r="E252" s="79" t="s">
        <v>13</v>
      </c>
      <c r="F252" s="22">
        <v>0.2</v>
      </c>
      <c r="G252" s="249"/>
      <c r="H252" s="6"/>
      <c r="I252" s="79"/>
      <c r="J252" s="79"/>
      <c r="K252" s="79"/>
      <c r="L252" s="79"/>
      <c r="M252" s="79"/>
      <c r="N252" s="79"/>
      <c r="O252" s="79"/>
      <c r="P252" s="79"/>
    </row>
    <row r="253" spans="1:28" ht="13">
      <c r="A253" s="249"/>
      <c r="B253" s="249"/>
      <c r="C253" s="249"/>
      <c r="D253" s="249"/>
      <c r="E253" s="79" t="s">
        <v>13</v>
      </c>
      <c r="F253" s="22">
        <v>0.3</v>
      </c>
      <c r="G253" s="249"/>
      <c r="H253" s="6"/>
      <c r="I253" s="79"/>
      <c r="J253" s="79"/>
      <c r="K253" s="79"/>
      <c r="L253" s="79"/>
      <c r="M253" s="79"/>
      <c r="N253" s="79"/>
      <c r="O253" s="79"/>
      <c r="P253" s="79"/>
    </row>
    <row r="254" spans="1:28" ht="13">
      <c r="A254" s="249"/>
      <c r="B254" s="249"/>
      <c r="C254" s="249"/>
      <c r="D254" s="249"/>
      <c r="E254" s="79" t="s">
        <v>13</v>
      </c>
      <c r="F254" s="22">
        <v>0.4</v>
      </c>
      <c r="G254" s="249"/>
      <c r="H254" s="6"/>
      <c r="I254" s="79"/>
      <c r="J254" s="79"/>
      <c r="K254" s="79"/>
      <c r="L254" s="79"/>
      <c r="M254" s="79"/>
      <c r="N254" s="79"/>
      <c r="O254" s="79"/>
      <c r="P254" s="79"/>
    </row>
    <row r="255" spans="1:28" ht="13">
      <c r="A255" s="249"/>
      <c r="B255" s="249"/>
      <c r="C255" s="249"/>
      <c r="D255" s="249"/>
      <c r="E255" s="79" t="s">
        <v>13</v>
      </c>
      <c r="F255" s="22">
        <v>0.5</v>
      </c>
      <c r="G255" s="249"/>
      <c r="H255" s="6"/>
      <c r="I255" s="79"/>
      <c r="J255" s="79"/>
      <c r="K255" s="79"/>
      <c r="L255" s="79"/>
      <c r="M255" s="79"/>
      <c r="N255" s="79"/>
      <c r="O255" s="79"/>
      <c r="P255" s="79"/>
    </row>
    <row r="256" spans="1:28" ht="13">
      <c r="A256" s="249"/>
      <c r="B256" s="249"/>
      <c r="C256" s="249"/>
      <c r="D256" s="249"/>
      <c r="E256" s="79" t="s">
        <v>13</v>
      </c>
      <c r="F256" s="22">
        <v>0.6</v>
      </c>
      <c r="G256" s="249"/>
      <c r="H256" s="6"/>
      <c r="I256" s="79"/>
      <c r="J256" s="79"/>
      <c r="K256" s="79"/>
      <c r="L256" s="79"/>
      <c r="M256" s="79"/>
      <c r="N256" s="79"/>
      <c r="O256" s="79"/>
      <c r="P256" s="79"/>
    </row>
    <row r="257" spans="1:16" ht="13">
      <c r="A257" s="249"/>
      <c r="B257" s="249"/>
      <c r="C257" s="249"/>
      <c r="D257" s="249"/>
      <c r="E257" s="79" t="s">
        <v>13</v>
      </c>
      <c r="F257" s="22">
        <v>0.7</v>
      </c>
      <c r="G257" s="249"/>
      <c r="H257" s="6"/>
      <c r="I257" s="79"/>
      <c r="J257" s="79"/>
      <c r="K257" s="79"/>
      <c r="L257" s="79"/>
      <c r="M257" s="79"/>
      <c r="N257" s="79"/>
      <c r="O257" s="79"/>
      <c r="P257" s="79"/>
    </row>
    <row r="258" spans="1:16" ht="13">
      <c r="A258" s="249"/>
      <c r="B258" s="249"/>
      <c r="C258" s="249"/>
      <c r="D258" s="249"/>
      <c r="E258" s="79" t="s">
        <v>13</v>
      </c>
      <c r="F258" s="22">
        <v>0.8</v>
      </c>
      <c r="G258" s="249"/>
      <c r="H258" s="6"/>
      <c r="I258" s="79"/>
      <c r="J258" s="79"/>
      <c r="K258" s="79"/>
      <c r="L258" s="79"/>
      <c r="M258" s="79"/>
      <c r="N258" s="79"/>
      <c r="O258" s="79"/>
      <c r="P258" s="79"/>
    </row>
    <row r="259" spans="1:16" ht="13">
      <c r="A259" s="249"/>
      <c r="B259" s="249"/>
      <c r="C259" s="249"/>
      <c r="D259" s="249"/>
      <c r="E259" s="79" t="s">
        <v>13</v>
      </c>
      <c r="F259" s="22">
        <v>0.9</v>
      </c>
      <c r="G259" s="249"/>
      <c r="H259" s="6"/>
      <c r="I259" s="79"/>
      <c r="J259" s="79"/>
      <c r="K259" s="79"/>
      <c r="L259" s="79"/>
      <c r="M259" s="79"/>
      <c r="N259" s="79"/>
      <c r="O259" s="79"/>
      <c r="P259" s="79"/>
    </row>
    <row r="260" spans="1:16" ht="13">
      <c r="A260" s="249"/>
      <c r="B260" s="249"/>
      <c r="C260" s="249"/>
      <c r="D260" s="249"/>
      <c r="E260" s="79" t="s">
        <v>13</v>
      </c>
      <c r="F260" s="22">
        <v>1</v>
      </c>
      <c r="G260" s="249"/>
      <c r="H260" s="6"/>
      <c r="I260" s="79"/>
      <c r="J260" s="79"/>
      <c r="K260" s="79"/>
      <c r="L260" s="79"/>
      <c r="M260" s="79"/>
      <c r="N260" s="79"/>
      <c r="O260" s="79"/>
      <c r="P260" s="79"/>
    </row>
    <row r="261" spans="1:16" ht="13">
      <c r="A261" s="249"/>
      <c r="B261" s="249"/>
      <c r="C261" s="249"/>
      <c r="D261" s="249"/>
      <c r="E261" s="79" t="s">
        <v>13</v>
      </c>
      <c r="F261" s="22">
        <v>1.1000000000000001</v>
      </c>
      <c r="G261" s="249"/>
      <c r="H261" s="6"/>
      <c r="I261" s="79"/>
      <c r="J261" s="79"/>
      <c r="K261" s="79"/>
      <c r="L261" s="79"/>
      <c r="M261" s="79"/>
      <c r="N261" s="79"/>
      <c r="O261" s="79"/>
      <c r="P261" s="79"/>
    </row>
    <row r="262" spans="1:16" ht="13">
      <c r="A262" s="249"/>
      <c r="B262" s="249"/>
      <c r="C262" s="249"/>
      <c r="D262" s="249"/>
      <c r="E262" s="79" t="s">
        <v>13</v>
      </c>
      <c r="F262" s="22">
        <v>1.2</v>
      </c>
      <c r="G262" s="249"/>
      <c r="H262" s="6"/>
      <c r="I262" s="79"/>
      <c r="J262" s="79"/>
      <c r="K262" s="79"/>
      <c r="L262" s="79"/>
      <c r="M262" s="79"/>
      <c r="N262" s="79"/>
      <c r="O262" s="79"/>
      <c r="P262" s="79"/>
    </row>
    <row r="263" spans="1:16" ht="13">
      <c r="A263" s="249"/>
      <c r="B263" s="249"/>
      <c r="C263" s="249"/>
      <c r="D263" s="249"/>
      <c r="E263" s="79" t="s">
        <v>13</v>
      </c>
      <c r="F263" s="22">
        <v>1.3</v>
      </c>
      <c r="G263" s="249"/>
      <c r="H263" s="6"/>
      <c r="I263" s="79"/>
      <c r="J263" s="79"/>
      <c r="K263" s="79"/>
      <c r="L263" s="79"/>
      <c r="M263" s="79"/>
      <c r="N263" s="79"/>
      <c r="O263" s="79"/>
      <c r="P263" s="79"/>
    </row>
    <row r="264" spans="1:16" ht="13">
      <c r="A264" s="249"/>
      <c r="B264" s="249"/>
      <c r="C264" s="249"/>
      <c r="D264" s="249"/>
      <c r="E264" s="79" t="s">
        <v>13</v>
      </c>
      <c r="F264" s="22">
        <v>1.4</v>
      </c>
      <c r="G264" s="249"/>
      <c r="H264" s="6"/>
      <c r="I264" s="79"/>
      <c r="J264" s="79"/>
      <c r="K264" s="79"/>
      <c r="L264" s="79"/>
      <c r="M264" s="79"/>
      <c r="N264" s="79"/>
      <c r="O264" s="79"/>
      <c r="P264" s="79"/>
    </row>
    <row r="265" spans="1:16" ht="13">
      <c r="A265" s="249"/>
      <c r="B265" s="249"/>
      <c r="C265" s="249"/>
      <c r="D265" s="249"/>
      <c r="E265" s="79" t="s">
        <v>13</v>
      </c>
      <c r="F265" s="22">
        <v>1.5</v>
      </c>
      <c r="G265" s="249"/>
      <c r="H265" s="6"/>
      <c r="I265" s="79"/>
      <c r="J265" s="79"/>
      <c r="K265" s="79"/>
      <c r="L265" s="79"/>
      <c r="M265" s="79"/>
      <c r="N265" s="79"/>
      <c r="O265" s="79"/>
      <c r="P265" s="79"/>
    </row>
    <row r="266" spans="1:16" ht="13">
      <c r="A266" s="249"/>
      <c r="B266" s="249"/>
      <c r="C266" s="249"/>
      <c r="D266" s="249"/>
      <c r="E266" s="79" t="s">
        <v>13</v>
      </c>
      <c r="F266" s="22">
        <v>1.6</v>
      </c>
      <c r="G266" s="249"/>
      <c r="H266" s="6"/>
      <c r="I266" s="79"/>
      <c r="J266" s="79"/>
      <c r="K266" s="79"/>
      <c r="L266" s="79"/>
      <c r="M266" s="79"/>
      <c r="N266" s="79"/>
      <c r="O266" s="79"/>
      <c r="P266" s="79"/>
    </row>
    <row r="267" spans="1:16" ht="13">
      <c r="A267" s="249"/>
      <c r="B267" s="249"/>
      <c r="C267" s="249"/>
      <c r="D267" s="249"/>
      <c r="E267" s="79" t="s">
        <v>13</v>
      </c>
      <c r="F267" s="22">
        <v>1.7</v>
      </c>
      <c r="G267" s="249"/>
      <c r="H267" s="6"/>
      <c r="I267" s="79"/>
      <c r="J267" s="79"/>
      <c r="K267" s="79"/>
      <c r="L267" s="79"/>
      <c r="M267" s="79"/>
      <c r="N267" s="79"/>
      <c r="O267" s="79"/>
      <c r="P267" s="79"/>
    </row>
    <row r="268" spans="1:16" ht="13">
      <c r="A268" s="249"/>
      <c r="B268" s="249"/>
      <c r="C268" s="249"/>
      <c r="D268" s="249"/>
      <c r="E268" s="79" t="s">
        <v>13</v>
      </c>
      <c r="F268" s="22">
        <v>1.8</v>
      </c>
      <c r="G268" s="249"/>
      <c r="H268" s="6"/>
      <c r="I268" s="79"/>
      <c r="J268" s="79"/>
      <c r="K268" s="79"/>
      <c r="L268" s="79"/>
      <c r="M268" s="79"/>
      <c r="N268" s="79"/>
      <c r="O268" s="79"/>
      <c r="P268" s="79"/>
    </row>
    <row r="269" spans="1:16" ht="13">
      <c r="A269" s="249"/>
      <c r="B269" s="249"/>
      <c r="C269" s="249"/>
      <c r="D269" s="249"/>
      <c r="E269" s="79" t="s">
        <v>13</v>
      </c>
      <c r="F269" s="22">
        <v>1.9</v>
      </c>
      <c r="G269" s="249"/>
      <c r="H269" s="6"/>
      <c r="I269" s="79"/>
      <c r="J269" s="79"/>
      <c r="K269" s="79"/>
      <c r="L269" s="79"/>
      <c r="M269" s="79"/>
      <c r="N269" s="79"/>
      <c r="O269" s="79"/>
      <c r="P269" s="79"/>
    </row>
    <row r="270" spans="1:16" ht="13">
      <c r="A270" s="249"/>
      <c r="B270" s="249"/>
      <c r="C270" s="249"/>
      <c r="D270" s="249"/>
      <c r="E270" s="79" t="s">
        <v>13</v>
      </c>
      <c r="F270" s="22">
        <v>2</v>
      </c>
      <c r="G270" s="249"/>
      <c r="H270" s="6"/>
      <c r="I270" s="79"/>
      <c r="J270" s="79"/>
      <c r="K270" s="79"/>
      <c r="L270" s="79"/>
      <c r="M270" s="79"/>
      <c r="N270" s="79"/>
      <c r="O270" s="79"/>
      <c r="P270" s="79"/>
    </row>
    <row r="271" spans="1:16" ht="13">
      <c r="A271" s="249"/>
      <c r="B271" s="249"/>
      <c r="C271" s="249"/>
      <c r="D271" s="249"/>
      <c r="E271" s="79" t="s">
        <v>13</v>
      </c>
      <c r="F271" s="22">
        <v>2.1</v>
      </c>
      <c r="G271" s="249"/>
      <c r="H271" s="6"/>
      <c r="I271" s="79"/>
      <c r="J271" s="79"/>
      <c r="K271" s="79"/>
      <c r="L271" s="79"/>
      <c r="M271" s="79"/>
      <c r="N271" s="79"/>
      <c r="O271" s="79"/>
      <c r="P271" s="79"/>
    </row>
    <row r="272" spans="1:16" ht="13">
      <c r="A272" s="249"/>
      <c r="B272" s="249"/>
      <c r="C272" s="249"/>
      <c r="D272" s="249"/>
      <c r="E272" s="79" t="s">
        <v>13</v>
      </c>
      <c r="F272" s="22">
        <v>2.2000000000000002</v>
      </c>
      <c r="G272" s="249"/>
      <c r="H272" s="6"/>
      <c r="I272" s="79"/>
      <c r="J272" s="79"/>
      <c r="K272" s="79"/>
      <c r="L272" s="79"/>
      <c r="M272" s="79"/>
      <c r="N272" s="79"/>
      <c r="O272" s="79"/>
      <c r="P272" s="79"/>
    </row>
    <row r="273" spans="1:16" ht="13">
      <c r="A273" s="249"/>
      <c r="B273" s="249"/>
      <c r="C273" s="249"/>
      <c r="D273" s="249"/>
      <c r="E273" s="6" t="s">
        <v>181</v>
      </c>
      <c r="F273" s="22">
        <v>2.2999999999999998</v>
      </c>
      <c r="G273" s="249"/>
      <c r="H273" s="6" t="s">
        <v>44</v>
      </c>
      <c r="I273" s="74" t="s">
        <v>13</v>
      </c>
      <c r="J273" s="75">
        <v>0</v>
      </c>
      <c r="K273" s="74" t="s">
        <v>13</v>
      </c>
      <c r="L273" s="75">
        <v>0</v>
      </c>
      <c r="M273" s="74" t="s">
        <v>19</v>
      </c>
      <c r="N273" s="75">
        <v>0.43</v>
      </c>
      <c r="O273" s="74" t="s">
        <v>19</v>
      </c>
      <c r="P273" s="75">
        <v>0.38</v>
      </c>
    </row>
    <row r="274" spans="1:16" ht="13">
      <c r="A274" s="249"/>
      <c r="B274" s="249"/>
      <c r="C274" s="249"/>
      <c r="D274" s="249"/>
      <c r="E274" s="6" t="s">
        <v>107</v>
      </c>
      <c r="F274" s="22">
        <v>2.4</v>
      </c>
      <c r="G274" s="249"/>
      <c r="H274" s="73" t="s">
        <v>44</v>
      </c>
      <c r="I274" s="74" t="s">
        <v>19</v>
      </c>
      <c r="J274" s="75">
        <v>0.46</v>
      </c>
      <c r="K274" s="74" t="s">
        <v>13</v>
      </c>
      <c r="L274" s="75">
        <v>0</v>
      </c>
      <c r="M274" s="74" t="s">
        <v>19</v>
      </c>
      <c r="N274" s="75">
        <v>0.76</v>
      </c>
      <c r="O274" s="74" t="s">
        <v>15</v>
      </c>
      <c r="P274" s="75">
        <v>0.46</v>
      </c>
    </row>
    <row r="275" spans="1:16" ht="13">
      <c r="A275" s="249"/>
      <c r="B275" s="249"/>
      <c r="C275" s="249"/>
      <c r="D275" s="249"/>
      <c r="E275" s="73" t="s">
        <v>107</v>
      </c>
      <c r="F275" s="22">
        <v>2.5</v>
      </c>
      <c r="G275" s="249"/>
      <c r="H275" s="6"/>
      <c r="I275" s="74" t="s">
        <v>19</v>
      </c>
      <c r="J275" s="75">
        <v>0.41</v>
      </c>
      <c r="K275" s="74" t="s">
        <v>13</v>
      </c>
      <c r="L275" s="75">
        <v>0</v>
      </c>
      <c r="M275" s="74" t="s">
        <v>19</v>
      </c>
      <c r="N275" s="75">
        <v>0.82</v>
      </c>
      <c r="O275" s="74" t="s">
        <v>13</v>
      </c>
      <c r="P275" s="75">
        <v>0</v>
      </c>
    </row>
    <row r="276" spans="1:16" ht="13">
      <c r="A276" s="249"/>
      <c r="B276" s="249"/>
      <c r="C276" s="249"/>
      <c r="D276" s="249"/>
      <c r="E276" s="6" t="s">
        <v>107</v>
      </c>
      <c r="F276" s="22">
        <v>2.6</v>
      </c>
      <c r="G276" s="249"/>
      <c r="H276" s="6"/>
      <c r="I276" s="74" t="s">
        <v>13</v>
      </c>
      <c r="J276" s="75">
        <v>0</v>
      </c>
      <c r="K276" s="74" t="s">
        <v>13</v>
      </c>
      <c r="L276" s="75">
        <v>0</v>
      </c>
      <c r="M276" s="74" t="s">
        <v>19</v>
      </c>
      <c r="N276" s="75">
        <v>0.82</v>
      </c>
      <c r="O276" s="74" t="s">
        <v>13</v>
      </c>
      <c r="P276" s="75">
        <v>0</v>
      </c>
    </row>
    <row r="277" spans="1:16" ht="13">
      <c r="A277" s="249"/>
      <c r="B277" s="249"/>
      <c r="C277" s="249"/>
      <c r="D277" s="249"/>
      <c r="E277" s="73" t="s">
        <v>107</v>
      </c>
      <c r="F277" s="22">
        <v>2.7</v>
      </c>
      <c r="G277" s="249"/>
      <c r="H277" s="6"/>
      <c r="I277" s="74" t="s">
        <v>13</v>
      </c>
      <c r="J277" s="75">
        <v>0</v>
      </c>
      <c r="K277" s="74" t="s">
        <v>13</v>
      </c>
      <c r="L277" s="75">
        <v>0</v>
      </c>
      <c r="M277" s="74" t="s">
        <v>19</v>
      </c>
      <c r="N277" s="75">
        <v>0.76</v>
      </c>
      <c r="O277" s="74" t="s">
        <v>13</v>
      </c>
      <c r="P277" s="75">
        <v>0</v>
      </c>
    </row>
    <row r="278" spans="1:16" ht="13">
      <c r="A278" s="249"/>
      <c r="B278" s="249"/>
      <c r="C278" s="249"/>
      <c r="D278" s="249"/>
      <c r="E278" s="6" t="s">
        <v>107</v>
      </c>
      <c r="F278" s="22">
        <v>2.8</v>
      </c>
      <c r="G278" s="249"/>
      <c r="H278" s="6"/>
      <c r="I278" s="74" t="s">
        <v>13</v>
      </c>
      <c r="J278" s="75">
        <v>0</v>
      </c>
      <c r="K278" s="74" t="s">
        <v>13</v>
      </c>
      <c r="L278" s="75">
        <v>0</v>
      </c>
      <c r="M278" s="74" t="s">
        <v>19</v>
      </c>
      <c r="N278" s="75">
        <v>0.72</v>
      </c>
      <c r="O278" s="74" t="s">
        <v>13</v>
      </c>
      <c r="P278" s="75">
        <v>0</v>
      </c>
    </row>
    <row r="279" spans="1:16" ht="13">
      <c r="A279" s="249"/>
      <c r="B279" s="249"/>
      <c r="C279" s="249"/>
      <c r="D279" s="249"/>
      <c r="E279" s="73" t="s">
        <v>107</v>
      </c>
      <c r="F279" s="22">
        <v>2.9</v>
      </c>
      <c r="G279" s="249"/>
      <c r="H279" s="6"/>
      <c r="I279" s="74" t="s">
        <v>13</v>
      </c>
      <c r="J279" s="75">
        <v>0</v>
      </c>
      <c r="K279" s="74" t="s">
        <v>13</v>
      </c>
      <c r="L279" s="75">
        <v>0</v>
      </c>
      <c r="M279" s="74" t="s">
        <v>19</v>
      </c>
      <c r="N279" s="75">
        <v>0.77</v>
      </c>
      <c r="O279" s="74" t="s">
        <v>19</v>
      </c>
      <c r="P279" s="75">
        <v>0.33</v>
      </c>
    </row>
    <row r="280" spans="1:16" ht="13">
      <c r="A280" s="249"/>
      <c r="B280" s="249"/>
      <c r="C280" s="249"/>
      <c r="D280" s="249"/>
      <c r="E280" s="6" t="s">
        <v>107</v>
      </c>
      <c r="F280" s="22">
        <v>3</v>
      </c>
      <c r="G280" s="249"/>
      <c r="H280" s="6"/>
      <c r="I280" s="74" t="s">
        <v>13</v>
      </c>
      <c r="J280" s="75">
        <v>0</v>
      </c>
      <c r="K280" s="74" t="s">
        <v>13</v>
      </c>
      <c r="L280" s="75">
        <v>0</v>
      </c>
      <c r="M280" s="74" t="s">
        <v>19</v>
      </c>
      <c r="N280" s="75">
        <v>0.76</v>
      </c>
      <c r="O280" s="74" t="s">
        <v>19</v>
      </c>
      <c r="P280" s="75">
        <v>0.32</v>
      </c>
    </row>
    <row r="281" spans="1:16" ht="13">
      <c r="A281" s="249"/>
      <c r="B281" s="249"/>
      <c r="C281" s="249"/>
      <c r="D281" s="249"/>
      <c r="E281" s="73" t="s">
        <v>107</v>
      </c>
      <c r="F281" s="22">
        <v>3.1</v>
      </c>
      <c r="G281" s="249"/>
      <c r="H281" s="6"/>
      <c r="I281" s="74" t="s">
        <v>13</v>
      </c>
      <c r="J281" s="75">
        <v>0</v>
      </c>
      <c r="K281" s="74" t="s">
        <v>13</v>
      </c>
      <c r="L281" s="75">
        <v>0</v>
      </c>
      <c r="M281" s="74" t="s">
        <v>19</v>
      </c>
      <c r="N281" s="75">
        <v>0.73</v>
      </c>
      <c r="O281" s="74" t="s">
        <v>13</v>
      </c>
      <c r="P281" s="75">
        <v>0</v>
      </c>
    </row>
    <row r="282" spans="1:16" ht="13">
      <c r="A282" s="249"/>
      <c r="B282" s="249"/>
      <c r="C282" s="249"/>
      <c r="D282" s="249"/>
      <c r="E282" s="6" t="s">
        <v>107</v>
      </c>
      <c r="F282" s="22">
        <v>3.2</v>
      </c>
      <c r="G282" s="249"/>
      <c r="H282" s="6"/>
      <c r="I282" s="74" t="s">
        <v>13</v>
      </c>
      <c r="J282" s="75">
        <v>0</v>
      </c>
      <c r="K282" s="74" t="s">
        <v>13</v>
      </c>
      <c r="L282" s="75">
        <v>0</v>
      </c>
      <c r="M282" s="74" t="s">
        <v>19</v>
      </c>
      <c r="N282" s="75">
        <v>0.68</v>
      </c>
      <c r="O282" s="74" t="s">
        <v>19</v>
      </c>
      <c r="P282" s="75">
        <v>0.27</v>
      </c>
    </row>
    <row r="283" spans="1:16" ht="13">
      <c r="A283" s="249"/>
      <c r="B283" s="249"/>
      <c r="C283" s="249"/>
      <c r="D283" s="249"/>
      <c r="E283" s="73" t="s">
        <v>107</v>
      </c>
      <c r="F283" s="22">
        <v>3.3</v>
      </c>
      <c r="G283" s="249"/>
      <c r="H283" s="6"/>
      <c r="I283" s="74" t="s">
        <v>13</v>
      </c>
      <c r="J283" s="75">
        <v>0</v>
      </c>
      <c r="K283" s="74" t="s">
        <v>13</v>
      </c>
      <c r="L283" s="75">
        <v>0</v>
      </c>
      <c r="M283" s="74" t="s">
        <v>19</v>
      </c>
      <c r="N283" s="75">
        <v>0.73</v>
      </c>
      <c r="O283" s="74" t="s">
        <v>13</v>
      </c>
      <c r="P283" s="75">
        <v>0</v>
      </c>
    </row>
    <row r="284" spans="1:16" ht="13">
      <c r="A284" s="249"/>
      <c r="B284" s="249"/>
      <c r="C284" s="249"/>
      <c r="D284" s="249"/>
      <c r="E284" s="6" t="s">
        <v>107</v>
      </c>
      <c r="F284" s="22">
        <v>3.4</v>
      </c>
      <c r="G284" s="249"/>
      <c r="H284" s="6"/>
      <c r="I284" s="74" t="s">
        <v>13</v>
      </c>
      <c r="J284" s="75">
        <v>0</v>
      </c>
      <c r="K284" s="74" t="s">
        <v>13</v>
      </c>
      <c r="L284" s="75">
        <v>0</v>
      </c>
      <c r="M284" s="74" t="s">
        <v>19</v>
      </c>
      <c r="N284" s="75">
        <v>0.64</v>
      </c>
      <c r="O284" s="74" t="s">
        <v>13</v>
      </c>
      <c r="P284" s="75">
        <v>0</v>
      </c>
    </row>
    <row r="285" spans="1:16" ht="13">
      <c r="A285" s="249"/>
      <c r="B285" s="249"/>
      <c r="C285" s="249"/>
      <c r="D285" s="249"/>
      <c r="E285" s="73" t="s">
        <v>107</v>
      </c>
      <c r="F285" s="22">
        <v>3.5</v>
      </c>
      <c r="G285" s="249"/>
      <c r="H285" s="6"/>
      <c r="I285" s="74" t="s">
        <v>13</v>
      </c>
      <c r="J285" s="75">
        <v>0</v>
      </c>
      <c r="K285" s="74" t="s">
        <v>13</v>
      </c>
      <c r="L285" s="75">
        <v>0</v>
      </c>
      <c r="M285" s="74" t="s">
        <v>19</v>
      </c>
      <c r="N285" s="75">
        <v>0.46</v>
      </c>
      <c r="O285" s="74" t="s">
        <v>19</v>
      </c>
      <c r="P285" s="75">
        <v>0.28999999999999998</v>
      </c>
    </row>
    <row r="286" spans="1:16" ht="13">
      <c r="A286" s="249"/>
      <c r="B286" s="249"/>
      <c r="C286" s="249"/>
      <c r="D286" s="249"/>
      <c r="E286" s="6" t="s">
        <v>107</v>
      </c>
      <c r="F286" s="22">
        <v>3.6</v>
      </c>
      <c r="G286" s="249"/>
      <c r="H286" s="6"/>
      <c r="I286" s="74" t="s">
        <v>19</v>
      </c>
      <c r="J286" s="75">
        <v>0.28999999999999998</v>
      </c>
      <c r="K286" s="74" t="s">
        <v>13</v>
      </c>
      <c r="L286" s="75">
        <v>0</v>
      </c>
      <c r="M286" s="74" t="s">
        <v>19</v>
      </c>
      <c r="N286" s="75">
        <v>0.67</v>
      </c>
      <c r="O286" s="74" t="s">
        <v>19</v>
      </c>
      <c r="P286" s="75">
        <v>0.4</v>
      </c>
    </row>
    <row r="287" spans="1:16" ht="13">
      <c r="A287" s="249"/>
      <c r="B287" s="249"/>
      <c r="C287" s="249"/>
      <c r="D287" s="249"/>
      <c r="E287" s="73" t="s">
        <v>107</v>
      </c>
      <c r="F287" s="22">
        <v>3.7</v>
      </c>
      <c r="G287" s="249"/>
      <c r="H287" s="6"/>
      <c r="I287" s="74" t="s">
        <v>19</v>
      </c>
      <c r="J287" s="75">
        <v>0.55000000000000004</v>
      </c>
      <c r="K287" s="74" t="s">
        <v>13</v>
      </c>
      <c r="L287" s="75">
        <v>0</v>
      </c>
      <c r="M287" s="74" t="s">
        <v>19</v>
      </c>
      <c r="N287" s="75">
        <v>0.76</v>
      </c>
      <c r="O287" s="74" t="s">
        <v>19</v>
      </c>
      <c r="P287" s="75">
        <v>0.41</v>
      </c>
    </row>
    <row r="288" spans="1:16" ht="13">
      <c r="A288" s="249"/>
      <c r="B288" s="249"/>
      <c r="C288" s="249"/>
      <c r="D288" s="249"/>
      <c r="E288" s="6" t="s">
        <v>107</v>
      </c>
      <c r="F288" s="22">
        <v>3.8</v>
      </c>
      <c r="G288" s="249"/>
      <c r="H288" s="6"/>
      <c r="I288" s="74" t="s">
        <v>19</v>
      </c>
      <c r="J288" s="75">
        <v>0.47</v>
      </c>
      <c r="K288" s="74" t="s">
        <v>13</v>
      </c>
      <c r="L288" s="75">
        <v>0</v>
      </c>
      <c r="M288" s="74" t="s">
        <v>19</v>
      </c>
      <c r="N288" s="75">
        <v>0.74</v>
      </c>
      <c r="O288" s="71" t="s">
        <v>108</v>
      </c>
      <c r="P288" s="71" t="s">
        <v>209</v>
      </c>
    </row>
    <row r="289" spans="1:16" ht="13">
      <c r="A289" s="249"/>
      <c r="B289" s="249"/>
      <c r="C289" s="249"/>
      <c r="D289" s="249"/>
      <c r="E289" s="73" t="s">
        <v>107</v>
      </c>
      <c r="F289" s="22">
        <v>3.9</v>
      </c>
      <c r="G289" s="249"/>
      <c r="H289" s="6"/>
      <c r="I289" s="74" t="s">
        <v>19</v>
      </c>
      <c r="J289" s="75">
        <v>0.56000000000000005</v>
      </c>
      <c r="K289" s="74" t="s">
        <v>13</v>
      </c>
      <c r="L289" s="75">
        <v>0</v>
      </c>
      <c r="M289" s="74" t="s">
        <v>19</v>
      </c>
      <c r="N289" s="75">
        <v>0.75</v>
      </c>
      <c r="O289" s="71" t="s">
        <v>108</v>
      </c>
      <c r="P289" s="71" t="s">
        <v>210</v>
      </c>
    </row>
    <row r="290" spans="1:16" ht="13">
      <c r="A290" s="249"/>
      <c r="B290" s="249"/>
      <c r="C290" s="249"/>
      <c r="D290" s="249"/>
      <c r="E290" s="6" t="s">
        <v>107</v>
      </c>
      <c r="F290" s="22">
        <v>4</v>
      </c>
      <c r="G290" s="249"/>
      <c r="H290" s="6"/>
      <c r="I290" s="74" t="s">
        <v>19</v>
      </c>
      <c r="J290" s="75">
        <v>0.45</v>
      </c>
      <c r="K290" s="74" t="s">
        <v>13</v>
      </c>
      <c r="L290" s="75">
        <v>0</v>
      </c>
      <c r="M290" s="71" t="s">
        <v>141</v>
      </c>
      <c r="N290" s="71" t="s">
        <v>211</v>
      </c>
      <c r="O290" s="74" t="s">
        <v>15</v>
      </c>
      <c r="P290" s="75">
        <v>0.38</v>
      </c>
    </row>
    <row r="291" spans="1:16" ht="13">
      <c r="A291" s="249"/>
      <c r="B291" s="249"/>
      <c r="C291" s="249"/>
      <c r="D291" s="249"/>
      <c r="E291" s="73" t="s">
        <v>107</v>
      </c>
      <c r="F291" s="22">
        <v>4.0999999999999996</v>
      </c>
      <c r="G291" s="249"/>
      <c r="H291" s="6"/>
      <c r="I291" s="74" t="s">
        <v>19</v>
      </c>
      <c r="J291" s="75">
        <v>0.56000000000000005</v>
      </c>
      <c r="K291" s="6" t="s">
        <v>107</v>
      </c>
      <c r="L291" s="8">
        <v>0.35</v>
      </c>
      <c r="M291" s="74" t="s">
        <v>15</v>
      </c>
      <c r="N291" s="75">
        <v>0.57999999999999996</v>
      </c>
      <c r="O291" s="74" t="s">
        <v>15</v>
      </c>
      <c r="P291" s="75">
        <v>0.39</v>
      </c>
    </row>
    <row r="292" spans="1:16" ht="13">
      <c r="A292" s="249"/>
      <c r="B292" s="249"/>
      <c r="C292" s="249"/>
      <c r="D292" s="249"/>
      <c r="E292" s="6" t="s">
        <v>107</v>
      </c>
      <c r="F292" s="22">
        <v>4.2</v>
      </c>
      <c r="G292" s="249"/>
      <c r="H292" s="6"/>
      <c r="I292" s="74" t="s">
        <v>19</v>
      </c>
      <c r="J292" s="75">
        <v>0.59</v>
      </c>
      <c r="K292" s="74" t="s">
        <v>13</v>
      </c>
      <c r="L292" s="75">
        <v>0</v>
      </c>
      <c r="M292" s="74" t="s">
        <v>15</v>
      </c>
      <c r="N292" s="75">
        <v>0.51</v>
      </c>
      <c r="O292" s="74" t="s">
        <v>15</v>
      </c>
      <c r="P292" s="75">
        <v>0.38</v>
      </c>
    </row>
    <row r="293" spans="1:16" ht="13">
      <c r="A293" s="249"/>
      <c r="B293" s="249"/>
      <c r="C293" s="249"/>
      <c r="D293" s="249"/>
      <c r="E293" s="73" t="s">
        <v>107</v>
      </c>
      <c r="F293" s="22">
        <v>4.3</v>
      </c>
      <c r="G293" s="249"/>
      <c r="H293" s="6"/>
      <c r="I293" s="74" t="s">
        <v>19</v>
      </c>
      <c r="J293" s="75">
        <v>0.54</v>
      </c>
      <c r="K293" s="74" t="s">
        <v>13</v>
      </c>
      <c r="L293" s="75">
        <v>0</v>
      </c>
      <c r="M293" s="74" t="s">
        <v>19</v>
      </c>
      <c r="N293" s="75">
        <v>0.71</v>
      </c>
      <c r="O293" s="74" t="s">
        <v>19</v>
      </c>
      <c r="P293" s="75">
        <v>0.4</v>
      </c>
    </row>
    <row r="294" spans="1:16" ht="13">
      <c r="A294" s="249"/>
      <c r="B294" s="249"/>
      <c r="C294" s="249"/>
      <c r="D294" s="249"/>
      <c r="E294" s="6" t="s">
        <v>107</v>
      </c>
      <c r="F294" s="22">
        <v>4.4000000000000004</v>
      </c>
      <c r="G294" s="249"/>
      <c r="H294" s="6"/>
      <c r="I294" s="74" t="s">
        <v>19</v>
      </c>
      <c r="J294" s="75">
        <v>0.43</v>
      </c>
      <c r="K294" s="74" t="s">
        <v>13</v>
      </c>
      <c r="L294" s="75">
        <v>0</v>
      </c>
      <c r="M294" s="74" t="s">
        <v>19</v>
      </c>
      <c r="N294" s="75">
        <v>0.74</v>
      </c>
      <c r="O294" s="74" t="s">
        <v>19</v>
      </c>
      <c r="P294" s="75">
        <v>0.46</v>
      </c>
    </row>
    <row r="295" spans="1:16" ht="13">
      <c r="A295" s="249"/>
      <c r="B295" s="249"/>
      <c r="C295" s="249"/>
      <c r="D295" s="249"/>
      <c r="E295" s="73" t="s">
        <v>107</v>
      </c>
      <c r="F295" s="22">
        <v>4.5</v>
      </c>
      <c r="G295" s="249"/>
      <c r="H295" s="6"/>
      <c r="I295" s="74" t="s">
        <v>19</v>
      </c>
      <c r="J295" s="75">
        <v>0.45</v>
      </c>
      <c r="K295" s="74" t="s">
        <v>13</v>
      </c>
      <c r="L295" s="75">
        <v>0</v>
      </c>
      <c r="M295" s="74" t="s">
        <v>19</v>
      </c>
      <c r="N295" s="75">
        <v>0.76</v>
      </c>
      <c r="O295" s="74" t="s">
        <v>19</v>
      </c>
      <c r="P295" s="75">
        <v>0.34</v>
      </c>
    </row>
    <row r="296" spans="1:16" ht="13">
      <c r="A296" s="249"/>
      <c r="B296" s="249"/>
      <c r="C296" s="249"/>
      <c r="D296" s="249"/>
      <c r="E296" s="6" t="s">
        <v>107</v>
      </c>
      <c r="F296" s="22">
        <v>4.5999999999999996</v>
      </c>
      <c r="G296" s="249"/>
      <c r="H296" s="6"/>
      <c r="I296" s="74" t="s">
        <v>19</v>
      </c>
      <c r="J296" s="75">
        <v>0.42</v>
      </c>
      <c r="K296" s="74" t="s">
        <v>13</v>
      </c>
      <c r="L296" s="75">
        <v>0</v>
      </c>
      <c r="M296" s="74" t="s">
        <v>19</v>
      </c>
      <c r="N296" s="75">
        <v>0.76</v>
      </c>
      <c r="O296" s="74" t="s">
        <v>19</v>
      </c>
      <c r="P296" s="75">
        <v>0.28000000000000003</v>
      </c>
    </row>
    <row r="297" spans="1:16" ht="13">
      <c r="A297" s="249"/>
      <c r="B297" s="249"/>
      <c r="C297" s="249"/>
      <c r="D297" s="249"/>
      <c r="E297" s="6" t="s">
        <v>107</v>
      </c>
      <c r="F297" s="22">
        <v>4.7</v>
      </c>
      <c r="G297" s="249"/>
      <c r="H297" s="6"/>
      <c r="I297" s="74" t="s">
        <v>19</v>
      </c>
      <c r="J297" s="75">
        <v>0.52</v>
      </c>
      <c r="K297" s="74" t="s">
        <v>13</v>
      </c>
      <c r="L297" s="75">
        <v>0</v>
      </c>
      <c r="M297" s="74" t="s">
        <v>19</v>
      </c>
      <c r="N297" s="75">
        <v>0.77</v>
      </c>
      <c r="O297" s="74" t="s">
        <v>19</v>
      </c>
      <c r="P297" s="75">
        <v>0.27</v>
      </c>
    </row>
    <row r="298" spans="1:16" ht="13">
      <c r="A298" s="249"/>
      <c r="B298" s="249"/>
      <c r="C298" s="249"/>
      <c r="D298" s="249"/>
      <c r="E298" s="73" t="s">
        <v>107</v>
      </c>
      <c r="F298" s="22">
        <v>4.8</v>
      </c>
      <c r="G298" s="249"/>
      <c r="H298" s="6"/>
      <c r="I298" s="74" t="s">
        <v>19</v>
      </c>
      <c r="J298" s="75">
        <v>0.46</v>
      </c>
      <c r="K298" s="74" t="s">
        <v>13</v>
      </c>
      <c r="L298" s="75">
        <v>0</v>
      </c>
      <c r="M298" s="74" t="s">
        <v>19</v>
      </c>
      <c r="N298" s="75">
        <v>0.76</v>
      </c>
      <c r="O298" s="74" t="s">
        <v>19</v>
      </c>
      <c r="P298" s="75">
        <v>0.28000000000000003</v>
      </c>
    </row>
    <row r="299" spans="1:16" ht="13">
      <c r="A299" s="249"/>
      <c r="B299" s="249"/>
      <c r="C299" s="249"/>
      <c r="D299" s="249"/>
      <c r="E299" s="6" t="s">
        <v>107</v>
      </c>
      <c r="F299" s="22">
        <v>4.9000000000000004</v>
      </c>
      <c r="G299" s="249"/>
      <c r="H299" s="6"/>
      <c r="I299" s="74" t="s">
        <v>19</v>
      </c>
      <c r="J299" s="75">
        <v>0.54</v>
      </c>
      <c r="K299" s="74" t="s">
        <v>13</v>
      </c>
      <c r="L299" s="75">
        <v>0</v>
      </c>
      <c r="M299" s="74" t="s">
        <v>19</v>
      </c>
      <c r="N299" s="75">
        <v>0.76</v>
      </c>
      <c r="O299" s="74" t="s">
        <v>19</v>
      </c>
      <c r="P299" s="75">
        <v>0.28999999999999998</v>
      </c>
    </row>
    <row r="300" spans="1:16" ht="13">
      <c r="A300" s="249"/>
      <c r="B300" s="249"/>
      <c r="C300" s="249"/>
      <c r="D300" s="249"/>
      <c r="E300" s="73" t="s">
        <v>107</v>
      </c>
      <c r="F300" s="22">
        <v>5</v>
      </c>
      <c r="G300" s="249"/>
      <c r="H300" s="6"/>
      <c r="I300" s="74" t="s">
        <v>19</v>
      </c>
      <c r="J300" s="75">
        <v>0.51</v>
      </c>
      <c r="K300" s="74" t="s">
        <v>13</v>
      </c>
      <c r="L300" s="75">
        <v>0</v>
      </c>
      <c r="M300" s="74" t="s">
        <v>19</v>
      </c>
      <c r="N300" s="75">
        <v>0.77</v>
      </c>
      <c r="O300" s="74" t="s">
        <v>19</v>
      </c>
      <c r="P300" s="75">
        <v>0.35</v>
      </c>
    </row>
    <row r="301" spans="1:16" ht="13">
      <c r="A301" s="249"/>
      <c r="B301" s="249"/>
      <c r="C301" s="249"/>
      <c r="D301" s="249"/>
      <c r="E301" s="6" t="s">
        <v>107</v>
      </c>
      <c r="F301" s="22">
        <v>5.0999999999999996</v>
      </c>
      <c r="G301" s="249"/>
      <c r="H301" s="6"/>
      <c r="I301" s="74" t="s">
        <v>19</v>
      </c>
      <c r="J301" s="75">
        <v>0.49</v>
      </c>
      <c r="K301" s="74" t="s">
        <v>13</v>
      </c>
      <c r="L301" s="75">
        <v>0</v>
      </c>
      <c r="M301" s="74" t="s">
        <v>19</v>
      </c>
      <c r="N301" s="75">
        <v>0.77</v>
      </c>
      <c r="O301" s="74" t="s">
        <v>13</v>
      </c>
      <c r="P301" s="75">
        <v>0</v>
      </c>
    </row>
    <row r="302" spans="1:16" ht="13">
      <c r="A302" s="249"/>
      <c r="B302" s="249"/>
      <c r="C302" s="249"/>
      <c r="D302" s="249"/>
      <c r="E302" s="73" t="s">
        <v>107</v>
      </c>
      <c r="F302" s="22">
        <v>5.2</v>
      </c>
      <c r="G302" s="249"/>
      <c r="H302" s="6"/>
      <c r="I302" s="74" t="s">
        <v>19</v>
      </c>
      <c r="J302" s="75">
        <v>0.5</v>
      </c>
      <c r="K302" s="74" t="s">
        <v>13</v>
      </c>
      <c r="L302" s="75">
        <v>0</v>
      </c>
      <c r="M302" s="74" t="s">
        <v>19</v>
      </c>
      <c r="N302" s="75">
        <v>0.77</v>
      </c>
      <c r="O302" s="74" t="s">
        <v>13</v>
      </c>
      <c r="P302" s="75">
        <v>0</v>
      </c>
    </row>
    <row r="303" spans="1:16" ht="13">
      <c r="A303" s="249"/>
      <c r="B303" s="249"/>
      <c r="C303" s="249"/>
      <c r="D303" s="249"/>
      <c r="E303" s="6" t="s">
        <v>107</v>
      </c>
      <c r="F303" s="22">
        <v>5.3</v>
      </c>
      <c r="G303" s="249"/>
      <c r="H303" s="6"/>
      <c r="I303" s="74" t="s">
        <v>19</v>
      </c>
      <c r="J303" s="75">
        <v>0.52</v>
      </c>
      <c r="K303" s="74" t="s">
        <v>13</v>
      </c>
      <c r="L303" s="75">
        <v>0</v>
      </c>
      <c r="M303" s="74" t="s">
        <v>19</v>
      </c>
      <c r="N303" s="75">
        <v>0.76</v>
      </c>
      <c r="O303" s="74" t="s">
        <v>13</v>
      </c>
      <c r="P303" s="75">
        <v>0</v>
      </c>
    </row>
    <row r="304" spans="1:16" ht="13">
      <c r="A304" s="249"/>
      <c r="B304" s="249"/>
      <c r="C304" s="249"/>
      <c r="D304" s="249"/>
      <c r="E304" s="73" t="s">
        <v>107</v>
      </c>
      <c r="F304" s="22">
        <v>5.4</v>
      </c>
      <c r="G304" s="249"/>
      <c r="H304" s="6"/>
      <c r="I304" s="74" t="s">
        <v>19</v>
      </c>
      <c r="J304" s="75">
        <v>0.52</v>
      </c>
      <c r="K304" s="74" t="s">
        <v>13</v>
      </c>
      <c r="L304" s="75">
        <v>0</v>
      </c>
      <c r="M304" s="74" t="s">
        <v>19</v>
      </c>
      <c r="N304" s="75">
        <v>0.76</v>
      </c>
      <c r="O304" s="74" t="s">
        <v>13</v>
      </c>
      <c r="P304" s="75">
        <v>0</v>
      </c>
    </row>
    <row r="305" spans="1:16" ht="13">
      <c r="A305" s="249"/>
      <c r="B305" s="249"/>
      <c r="C305" s="249"/>
      <c r="D305" s="249"/>
      <c r="E305" s="6" t="s">
        <v>107</v>
      </c>
      <c r="F305" s="22">
        <v>5.5</v>
      </c>
      <c r="G305" s="249"/>
      <c r="H305" s="6"/>
      <c r="I305" s="74" t="s">
        <v>19</v>
      </c>
      <c r="J305" s="75">
        <v>0.54</v>
      </c>
      <c r="K305" s="74" t="s">
        <v>13</v>
      </c>
      <c r="L305" s="75">
        <v>0</v>
      </c>
      <c r="M305" s="74" t="s">
        <v>19</v>
      </c>
      <c r="N305" s="75">
        <v>0.7</v>
      </c>
      <c r="O305" s="74" t="s">
        <v>13</v>
      </c>
      <c r="P305" s="75">
        <v>0</v>
      </c>
    </row>
    <row r="306" spans="1:16" ht="13">
      <c r="A306" s="249"/>
      <c r="B306" s="249"/>
      <c r="C306" s="249"/>
      <c r="D306" s="249"/>
      <c r="E306" s="73" t="s">
        <v>107</v>
      </c>
      <c r="F306" s="22">
        <v>5.6</v>
      </c>
      <c r="G306" s="249"/>
      <c r="H306" s="6"/>
      <c r="I306" s="74" t="s">
        <v>19</v>
      </c>
      <c r="J306" s="75">
        <v>0.53</v>
      </c>
      <c r="K306" s="74" t="s">
        <v>13</v>
      </c>
      <c r="L306" s="75">
        <v>0</v>
      </c>
      <c r="M306" s="74" t="s">
        <v>19</v>
      </c>
      <c r="N306" s="75">
        <v>0.69</v>
      </c>
      <c r="O306" s="74" t="s">
        <v>13</v>
      </c>
      <c r="P306" s="75">
        <v>0</v>
      </c>
    </row>
    <row r="307" spans="1:16" ht="13">
      <c r="A307" s="249"/>
      <c r="B307" s="249"/>
      <c r="C307" s="249"/>
      <c r="D307" s="249"/>
      <c r="E307" s="6" t="s">
        <v>107</v>
      </c>
      <c r="F307" s="22">
        <v>5.7</v>
      </c>
      <c r="G307" s="249"/>
      <c r="H307" s="6"/>
      <c r="I307" s="74" t="s">
        <v>19</v>
      </c>
      <c r="J307" s="75">
        <v>0.55000000000000004</v>
      </c>
      <c r="K307" s="74" t="s">
        <v>13</v>
      </c>
      <c r="L307" s="75">
        <v>0</v>
      </c>
      <c r="M307" s="74" t="s">
        <v>19</v>
      </c>
      <c r="N307" s="75">
        <v>0.74</v>
      </c>
      <c r="O307" s="74" t="s">
        <v>13</v>
      </c>
      <c r="P307" s="75">
        <v>0</v>
      </c>
    </row>
    <row r="308" spans="1:16" ht="13">
      <c r="A308" s="249"/>
      <c r="B308" s="249"/>
      <c r="C308" s="249"/>
      <c r="D308" s="249"/>
      <c r="E308" s="73" t="s">
        <v>107</v>
      </c>
      <c r="F308" s="22">
        <v>5.8</v>
      </c>
      <c r="G308" s="249"/>
      <c r="H308" s="6"/>
      <c r="I308" s="74" t="s">
        <v>19</v>
      </c>
      <c r="J308" s="75">
        <v>0.57999999999999996</v>
      </c>
      <c r="K308" s="74" t="s">
        <v>13</v>
      </c>
      <c r="L308" s="75">
        <v>0</v>
      </c>
      <c r="M308" s="74" t="s">
        <v>19</v>
      </c>
      <c r="N308" s="75">
        <v>0.76</v>
      </c>
      <c r="O308" s="74" t="s">
        <v>13</v>
      </c>
      <c r="P308" s="75">
        <v>0</v>
      </c>
    </row>
    <row r="309" spans="1:16" ht="13">
      <c r="A309" s="249"/>
      <c r="B309" s="249"/>
      <c r="C309" s="249"/>
      <c r="D309" s="249"/>
      <c r="E309" s="6" t="s">
        <v>107</v>
      </c>
      <c r="F309" s="22">
        <v>5.9</v>
      </c>
      <c r="G309" s="249"/>
      <c r="H309" s="6"/>
      <c r="I309" s="74" t="s">
        <v>19</v>
      </c>
      <c r="J309" s="75">
        <v>0.56000000000000005</v>
      </c>
      <c r="K309" s="74" t="s">
        <v>13</v>
      </c>
      <c r="L309" s="75">
        <v>0</v>
      </c>
      <c r="M309" s="74" t="s">
        <v>19</v>
      </c>
      <c r="N309" s="75">
        <v>0.76</v>
      </c>
      <c r="O309" s="74" t="s">
        <v>13</v>
      </c>
      <c r="P309" s="75">
        <v>0</v>
      </c>
    </row>
    <row r="310" spans="1:16" ht="13">
      <c r="A310" s="249"/>
      <c r="B310" s="249"/>
      <c r="C310" s="249"/>
      <c r="D310" s="249"/>
      <c r="E310" s="73" t="s">
        <v>107</v>
      </c>
      <c r="F310" s="22">
        <v>6</v>
      </c>
      <c r="G310" s="249"/>
      <c r="H310" s="6"/>
      <c r="I310" s="74" t="s">
        <v>19</v>
      </c>
      <c r="J310" s="75">
        <v>0.54</v>
      </c>
      <c r="K310" s="74" t="s">
        <v>13</v>
      </c>
      <c r="L310" s="75">
        <v>0</v>
      </c>
      <c r="M310" s="74" t="s">
        <v>19</v>
      </c>
      <c r="N310" s="75">
        <v>0.78</v>
      </c>
      <c r="O310" s="74" t="s">
        <v>13</v>
      </c>
      <c r="P310" s="75">
        <v>0</v>
      </c>
    </row>
    <row r="311" spans="1:16" ht="13">
      <c r="A311" s="249"/>
      <c r="B311" s="249"/>
      <c r="C311" s="249"/>
      <c r="D311" s="249"/>
      <c r="E311" s="6" t="s">
        <v>107</v>
      </c>
      <c r="F311" s="22">
        <v>6.0999999999999899</v>
      </c>
      <c r="G311" s="249"/>
      <c r="H311" s="6"/>
      <c r="I311" s="74" t="s">
        <v>19</v>
      </c>
      <c r="J311" s="75">
        <v>0.5</v>
      </c>
      <c r="K311" s="74" t="s">
        <v>13</v>
      </c>
      <c r="L311" s="75">
        <v>0</v>
      </c>
      <c r="M311" s="74" t="s">
        <v>19</v>
      </c>
      <c r="N311" s="75">
        <v>0.78</v>
      </c>
      <c r="O311" s="74" t="s">
        <v>13</v>
      </c>
      <c r="P311" s="75">
        <v>0</v>
      </c>
    </row>
    <row r="312" spans="1:16" ht="13">
      <c r="A312" s="249"/>
      <c r="B312" s="249"/>
      <c r="C312" s="249"/>
      <c r="D312" s="249"/>
      <c r="E312" s="73" t="s">
        <v>107</v>
      </c>
      <c r="F312" s="22">
        <v>6.1999999999999904</v>
      </c>
      <c r="G312" s="249"/>
      <c r="H312" s="6"/>
      <c r="I312" s="74" t="s">
        <v>19</v>
      </c>
      <c r="J312" s="75">
        <v>0.53</v>
      </c>
      <c r="K312" s="74" t="s">
        <v>13</v>
      </c>
      <c r="L312" s="75">
        <v>0</v>
      </c>
      <c r="M312" s="74" t="s">
        <v>19</v>
      </c>
      <c r="N312" s="75">
        <v>0.78</v>
      </c>
      <c r="O312" s="74" t="s">
        <v>13</v>
      </c>
      <c r="P312" s="75">
        <v>0</v>
      </c>
    </row>
    <row r="313" spans="1:16" ht="13">
      <c r="A313" s="249"/>
      <c r="B313" s="249"/>
      <c r="C313" s="249"/>
      <c r="D313" s="249"/>
      <c r="E313" s="6" t="s">
        <v>107</v>
      </c>
      <c r="F313" s="22">
        <v>6.2999999999999901</v>
      </c>
      <c r="G313" s="249"/>
      <c r="H313" s="6"/>
      <c r="I313" s="74" t="s">
        <v>19</v>
      </c>
      <c r="J313" s="75">
        <v>0.49</v>
      </c>
      <c r="K313" s="74" t="s">
        <v>13</v>
      </c>
      <c r="L313" s="75">
        <v>0</v>
      </c>
      <c r="M313" s="74" t="s">
        <v>19</v>
      </c>
      <c r="N313" s="75">
        <v>0.77</v>
      </c>
      <c r="O313" s="74" t="s">
        <v>13</v>
      </c>
      <c r="P313" s="75">
        <v>0</v>
      </c>
    </row>
    <row r="314" spans="1:16" ht="13">
      <c r="A314" s="249"/>
      <c r="B314" s="249"/>
      <c r="C314" s="249"/>
      <c r="D314" s="249"/>
      <c r="E314" s="73" t="s">
        <v>107</v>
      </c>
      <c r="F314" s="22">
        <v>6.3999999999999897</v>
      </c>
      <c r="G314" s="249"/>
      <c r="H314" s="6"/>
      <c r="I314" s="74" t="s">
        <v>19</v>
      </c>
      <c r="J314" s="75">
        <v>0.51</v>
      </c>
      <c r="K314" s="74" t="s">
        <v>13</v>
      </c>
      <c r="L314" s="75">
        <v>0</v>
      </c>
      <c r="M314" s="74" t="s">
        <v>19</v>
      </c>
      <c r="N314" s="75">
        <v>0.78</v>
      </c>
      <c r="O314" s="74" t="s">
        <v>13</v>
      </c>
      <c r="P314" s="75">
        <v>0</v>
      </c>
    </row>
    <row r="315" spans="1:16" ht="13">
      <c r="A315" s="249"/>
      <c r="B315" s="249"/>
      <c r="C315" s="249"/>
      <c r="D315" s="249"/>
      <c r="E315" s="6" t="s">
        <v>107</v>
      </c>
      <c r="F315" s="22">
        <v>6.4999999999999902</v>
      </c>
      <c r="G315" s="249"/>
      <c r="H315" s="6"/>
      <c r="I315" s="74" t="s">
        <v>19</v>
      </c>
      <c r="J315" s="75">
        <v>0.55000000000000004</v>
      </c>
      <c r="K315" s="74" t="s">
        <v>13</v>
      </c>
      <c r="L315" s="75">
        <v>0</v>
      </c>
      <c r="M315" s="74" t="s">
        <v>19</v>
      </c>
      <c r="N315" s="75">
        <v>0.78</v>
      </c>
      <c r="O315" s="74" t="s">
        <v>13</v>
      </c>
      <c r="P315" s="75">
        <v>0</v>
      </c>
    </row>
    <row r="316" spans="1:16" ht="13">
      <c r="A316" s="249"/>
      <c r="B316" s="249"/>
      <c r="C316" s="249"/>
      <c r="D316" s="249"/>
      <c r="E316" s="73" t="s">
        <v>107</v>
      </c>
      <c r="F316" s="22">
        <v>6.5999999999999899</v>
      </c>
      <c r="G316" s="249"/>
      <c r="H316" s="6"/>
      <c r="I316" s="74" t="s">
        <v>19</v>
      </c>
      <c r="J316" s="75">
        <v>0.55000000000000004</v>
      </c>
      <c r="K316" s="74" t="s">
        <v>13</v>
      </c>
      <c r="L316" s="75">
        <v>0</v>
      </c>
      <c r="M316" s="74" t="s">
        <v>19</v>
      </c>
      <c r="N316" s="75">
        <v>0.78</v>
      </c>
      <c r="O316" s="74" t="s">
        <v>13</v>
      </c>
      <c r="P316" s="75">
        <v>0</v>
      </c>
    </row>
    <row r="317" spans="1:16" ht="13">
      <c r="A317" s="249"/>
      <c r="B317" s="249"/>
      <c r="C317" s="249"/>
      <c r="D317" s="249"/>
      <c r="E317" s="6" t="s">
        <v>107</v>
      </c>
      <c r="F317" s="22">
        <v>6.6999999999999904</v>
      </c>
      <c r="G317" s="249"/>
      <c r="H317" s="6"/>
      <c r="I317" s="74" t="s">
        <v>19</v>
      </c>
      <c r="J317" s="75">
        <v>0.49</v>
      </c>
      <c r="K317" s="74" t="s">
        <v>13</v>
      </c>
      <c r="L317" s="75">
        <v>0</v>
      </c>
      <c r="M317" s="74" t="s">
        <v>19</v>
      </c>
      <c r="N317" s="75">
        <v>0.77</v>
      </c>
      <c r="O317" s="74" t="s">
        <v>13</v>
      </c>
      <c r="P317" s="75">
        <v>0</v>
      </c>
    </row>
    <row r="318" spans="1:16" ht="13">
      <c r="A318" s="249"/>
      <c r="B318" s="249"/>
      <c r="C318" s="249"/>
      <c r="D318" s="249"/>
      <c r="E318" s="73" t="s">
        <v>107</v>
      </c>
      <c r="F318" s="22">
        <v>6.7999999999999901</v>
      </c>
      <c r="G318" s="249"/>
      <c r="H318" s="6"/>
      <c r="I318" s="74" t="s">
        <v>19</v>
      </c>
      <c r="J318" s="75">
        <v>0.5</v>
      </c>
      <c r="K318" s="74" t="s">
        <v>13</v>
      </c>
      <c r="L318" s="75">
        <v>0</v>
      </c>
      <c r="M318" s="74" t="s">
        <v>19</v>
      </c>
      <c r="N318" s="75">
        <v>0.77</v>
      </c>
      <c r="O318" s="74" t="s">
        <v>13</v>
      </c>
      <c r="P318" s="75">
        <v>0</v>
      </c>
    </row>
    <row r="319" spans="1:16" ht="13">
      <c r="A319" s="249"/>
      <c r="B319" s="249"/>
      <c r="C319" s="249"/>
      <c r="D319" s="249"/>
      <c r="E319" s="6" t="s">
        <v>107</v>
      </c>
      <c r="F319" s="22">
        <v>6.8999999999999897</v>
      </c>
      <c r="G319" s="249"/>
      <c r="H319" s="6"/>
      <c r="I319" s="74" t="s">
        <v>19</v>
      </c>
      <c r="J319" s="75">
        <v>0.52</v>
      </c>
      <c r="K319" s="74" t="s">
        <v>13</v>
      </c>
      <c r="L319" s="75">
        <v>0</v>
      </c>
      <c r="M319" s="74" t="s">
        <v>19</v>
      </c>
      <c r="N319" s="75">
        <v>0.76</v>
      </c>
      <c r="O319" s="74" t="s">
        <v>13</v>
      </c>
      <c r="P319" s="75">
        <v>0</v>
      </c>
    </row>
    <row r="320" spans="1:16" ht="13">
      <c r="A320" s="249"/>
      <c r="B320" s="249"/>
      <c r="C320" s="249"/>
      <c r="D320" s="249"/>
      <c r="E320" s="6" t="s">
        <v>107</v>
      </c>
      <c r="F320" s="22">
        <v>6.9999999999999902</v>
      </c>
      <c r="G320" s="249"/>
      <c r="H320" s="6"/>
      <c r="I320" s="74" t="s">
        <v>19</v>
      </c>
      <c r="J320" s="75">
        <v>0.56999999999999995</v>
      </c>
      <c r="K320" s="74" t="s">
        <v>13</v>
      </c>
      <c r="L320" s="75">
        <v>0</v>
      </c>
      <c r="M320" s="74" t="s">
        <v>19</v>
      </c>
      <c r="N320" s="75">
        <v>0.77</v>
      </c>
      <c r="O320" s="74" t="s">
        <v>13</v>
      </c>
      <c r="P320" s="75">
        <v>0</v>
      </c>
    </row>
    <row r="321" spans="1:16" ht="13">
      <c r="A321" s="249"/>
      <c r="B321" s="249"/>
      <c r="C321" s="249"/>
      <c r="D321" s="249"/>
      <c r="E321" s="73" t="s">
        <v>107</v>
      </c>
      <c r="F321" s="22">
        <v>7.0999999999999899</v>
      </c>
      <c r="G321" s="249"/>
      <c r="H321" s="6"/>
      <c r="I321" s="74" t="s">
        <v>19</v>
      </c>
      <c r="J321" s="75">
        <v>0.57999999999999996</v>
      </c>
      <c r="K321" s="74" t="s">
        <v>13</v>
      </c>
      <c r="L321" s="75">
        <v>0</v>
      </c>
      <c r="M321" s="74" t="s">
        <v>19</v>
      </c>
      <c r="N321" s="75">
        <v>0.77</v>
      </c>
      <c r="O321" s="74" t="s">
        <v>13</v>
      </c>
      <c r="P321" s="75">
        <v>0</v>
      </c>
    </row>
    <row r="322" spans="1:16" ht="13">
      <c r="A322" s="249"/>
      <c r="B322" s="249"/>
      <c r="C322" s="249"/>
      <c r="D322" s="249"/>
      <c r="E322" s="6" t="s">
        <v>107</v>
      </c>
      <c r="F322" s="22">
        <v>7.1999999999999904</v>
      </c>
      <c r="G322" s="249"/>
      <c r="H322" s="6"/>
      <c r="I322" s="74" t="s">
        <v>19</v>
      </c>
      <c r="J322" s="75">
        <v>0.59</v>
      </c>
      <c r="K322" s="74" t="s">
        <v>13</v>
      </c>
      <c r="L322" s="75">
        <v>0</v>
      </c>
      <c r="M322" s="74" t="s">
        <v>19</v>
      </c>
      <c r="N322" s="75">
        <v>0.77</v>
      </c>
      <c r="O322" s="74" t="s">
        <v>13</v>
      </c>
      <c r="P322" s="75">
        <v>0</v>
      </c>
    </row>
    <row r="323" spans="1:16" ht="13">
      <c r="A323" s="249"/>
      <c r="B323" s="249"/>
      <c r="C323" s="249"/>
      <c r="D323" s="249"/>
      <c r="E323" s="73" t="s">
        <v>107</v>
      </c>
      <c r="F323" s="22">
        <v>7.2999999999999803</v>
      </c>
      <c r="G323" s="249"/>
      <c r="H323" s="6"/>
      <c r="I323" s="74" t="s">
        <v>19</v>
      </c>
      <c r="J323" s="75">
        <v>0.57999999999999996</v>
      </c>
      <c r="K323" s="74" t="s">
        <v>13</v>
      </c>
      <c r="L323" s="75">
        <v>0</v>
      </c>
      <c r="M323" s="74" t="s">
        <v>19</v>
      </c>
      <c r="N323" s="75">
        <v>0.77</v>
      </c>
      <c r="O323" s="74" t="s">
        <v>13</v>
      </c>
      <c r="P323" s="75">
        <v>0</v>
      </c>
    </row>
    <row r="324" spans="1:16" ht="13">
      <c r="A324" s="249"/>
      <c r="B324" s="249"/>
      <c r="C324" s="249"/>
      <c r="D324" s="249"/>
      <c r="E324" s="6" t="s">
        <v>107</v>
      </c>
      <c r="F324" s="22">
        <v>7.3999999999999799</v>
      </c>
      <c r="G324" s="249"/>
      <c r="H324" s="6"/>
      <c r="I324" s="74" t="s">
        <v>19</v>
      </c>
      <c r="J324" s="75">
        <v>0.59</v>
      </c>
      <c r="K324" s="74" t="s">
        <v>13</v>
      </c>
      <c r="L324" s="75">
        <v>0</v>
      </c>
      <c r="M324" s="74" t="s">
        <v>19</v>
      </c>
      <c r="N324" s="75">
        <v>0.77</v>
      </c>
      <c r="O324" s="74" t="s">
        <v>13</v>
      </c>
      <c r="P324" s="75">
        <v>0</v>
      </c>
    </row>
    <row r="325" spans="1:16" ht="13">
      <c r="A325" s="249"/>
      <c r="B325" s="249"/>
      <c r="C325" s="249"/>
      <c r="D325" s="249"/>
      <c r="E325" s="73" t="s">
        <v>107</v>
      </c>
      <c r="F325" s="22">
        <v>7.4999999999999796</v>
      </c>
      <c r="G325" s="249"/>
      <c r="H325" s="6"/>
      <c r="I325" s="74" t="s">
        <v>19</v>
      </c>
      <c r="J325" s="75">
        <v>0.56000000000000005</v>
      </c>
      <c r="K325" s="74" t="s">
        <v>13</v>
      </c>
      <c r="L325" s="75">
        <v>0</v>
      </c>
      <c r="M325" s="74" t="s">
        <v>19</v>
      </c>
      <c r="N325" s="75">
        <v>0.78</v>
      </c>
      <c r="O325" s="74" t="s">
        <v>13</v>
      </c>
      <c r="P325" s="75">
        <v>0</v>
      </c>
    </row>
    <row r="326" spans="1:16" ht="13">
      <c r="A326" s="249"/>
      <c r="B326" s="249"/>
      <c r="C326" s="249"/>
      <c r="D326" s="249"/>
      <c r="E326" s="6" t="s">
        <v>107</v>
      </c>
      <c r="F326" s="22">
        <v>7.5999999999999801</v>
      </c>
      <c r="G326" s="249"/>
      <c r="H326" s="6"/>
      <c r="I326" s="74" t="s">
        <v>19</v>
      </c>
      <c r="J326" s="75">
        <v>0.54</v>
      </c>
      <c r="K326" s="74" t="s">
        <v>13</v>
      </c>
      <c r="L326" s="75">
        <v>0</v>
      </c>
      <c r="M326" s="74" t="s">
        <v>19</v>
      </c>
      <c r="N326" s="75">
        <v>0.78</v>
      </c>
      <c r="O326" s="74" t="s">
        <v>13</v>
      </c>
      <c r="P326" s="75">
        <v>0</v>
      </c>
    </row>
    <row r="327" spans="1:16" ht="13">
      <c r="A327" s="249"/>
      <c r="B327" s="249"/>
      <c r="C327" s="249"/>
      <c r="D327" s="249"/>
      <c r="E327" s="73" t="s">
        <v>107</v>
      </c>
      <c r="F327" s="22">
        <v>7.6999999999999797</v>
      </c>
      <c r="G327" s="249"/>
      <c r="H327" s="6"/>
      <c r="I327" s="74" t="s">
        <v>19</v>
      </c>
      <c r="J327" s="75">
        <v>0.57999999999999996</v>
      </c>
      <c r="K327" s="74" t="s">
        <v>13</v>
      </c>
      <c r="L327" s="75">
        <v>0</v>
      </c>
      <c r="M327" s="74" t="s">
        <v>19</v>
      </c>
      <c r="N327" s="75">
        <v>0.78</v>
      </c>
      <c r="O327" s="74" t="s">
        <v>13</v>
      </c>
      <c r="P327" s="75">
        <v>0</v>
      </c>
    </row>
    <row r="328" spans="1:16" ht="13">
      <c r="A328" s="249"/>
      <c r="B328" s="249"/>
      <c r="C328" s="249"/>
      <c r="D328" s="249"/>
      <c r="E328" s="6" t="s">
        <v>107</v>
      </c>
      <c r="F328" s="22">
        <v>7.7999999999999803</v>
      </c>
      <c r="G328" s="249"/>
      <c r="H328" s="6"/>
      <c r="I328" s="74" t="s">
        <v>19</v>
      </c>
      <c r="J328" s="75">
        <v>0.57999999999999996</v>
      </c>
      <c r="K328" s="74" t="s">
        <v>13</v>
      </c>
      <c r="L328" s="75">
        <v>0</v>
      </c>
      <c r="M328" s="74" t="s">
        <v>19</v>
      </c>
      <c r="N328" s="75">
        <v>0.78</v>
      </c>
      <c r="O328" s="74" t="s">
        <v>13</v>
      </c>
      <c r="P328" s="75">
        <v>0</v>
      </c>
    </row>
    <row r="329" spans="1:16" ht="13">
      <c r="A329" s="249"/>
      <c r="B329" s="249"/>
      <c r="C329" s="249"/>
      <c r="D329" s="249"/>
      <c r="E329" s="73" t="s">
        <v>107</v>
      </c>
      <c r="F329" s="22">
        <v>7.8999999999999799</v>
      </c>
      <c r="G329" s="249"/>
      <c r="H329" s="6"/>
      <c r="I329" s="74" t="s">
        <v>19</v>
      </c>
      <c r="J329" s="75">
        <v>0.59</v>
      </c>
      <c r="K329" s="74" t="s">
        <v>13</v>
      </c>
      <c r="L329" s="75">
        <v>0</v>
      </c>
      <c r="M329" s="74" t="s">
        <v>19</v>
      </c>
      <c r="N329" s="75">
        <v>0.78</v>
      </c>
      <c r="O329" s="74" t="s">
        <v>13</v>
      </c>
      <c r="P329" s="75">
        <v>0</v>
      </c>
    </row>
    <row r="330" spans="1:16" ht="13">
      <c r="A330" s="249"/>
      <c r="B330" s="249"/>
      <c r="C330" s="249"/>
      <c r="D330" s="249"/>
      <c r="E330" s="6" t="s">
        <v>107</v>
      </c>
      <c r="F330" s="22">
        <v>7.9999999999999796</v>
      </c>
      <c r="G330" s="249"/>
      <c r="H330" s="6"/>
      <c r="I330" s="74" t="s">
        <v>19</v>
      </c>
      <c r="J330" s="75">
        <v>0.54</v>
      </c>
      <c r="K330" s="74" t="s">
        <v>13</v>
      </c>
      <c r="L330" s="75">
        <v>0</v>
      </c>
      <c r="M330" s="74" t="s">
        <v>19</v>
      </c>
      <c r="N330" s="75">
        <v>0.78</v>
      </c>
      <c r="O330" s="74" t="s">
        <v>13</v>
      </c>
      <c r="P330" s="75">
        <v>0</v>
      </c>
    </row>
    <row r="331" spans="1:16" ht="13">
      <c r="A331" s="249"/>
      <c r="B331" s="249"/>
      <c r="C331" s="249"/>
      <c r="D331" s="249"/>
      <c r="E331" s="73" t="s">
        <v>107</v>
      </c>
      <c r="F331" s="22">
        <v>8.0999999999999801</v>
      </c>
      <c r="G331" s="249"/>
      <c r="H331" s="6"/>
      <c r="I331" s="74" t="s">
        <v>19</v>
      </c>
      <c r="J331" s="75">
        <v>0.5</v>
      </c>
      <c r="K331" s="74" t="s">
        <v>13</v>
      </c>
      <c r="L331" s="75">
        <v>0</v>
      </c>
      <c r="M331" s="74" t="s">
        <v>19</v>
      </c>
      <c r="N331" s="75">
        <v>0.78</v>
      </c>
      <c r="O331" s="74" t="s">
        <v>13</v>
      </c>
      <c r="P331" s="75">
        <v>0</v>
      </c>
    </row>
    <row r="332" spans="1:16" ht="13">
      <c r="A332" s="249"/>
      <c r="B332" s="249"/>
      <c r="C332" s="249"/>
      <c r="D332" s="249"/>
      <c r="E332" s="6" t="s">
        <v>107</v>
      </c>
      <c r="F332" s="22">
        <v>8.1999999999999797</v>
      </c>
      <c r="G332" s="249"/>
      <c r="H332" s="6"/>
      <c r="I332" s="74" t="s">
        <v>19</v>
      </c>
      <c r="J332" s="75">
        <v>0.48</v>
      </c>
      <c r="K332" s="74" t="s">
        <v>13</v>
      </c>
      <c r="L332" s="75">
        <v>0</v>
      </c>
      <c r="M332" s="74" t="s">
        <v>19</v>
      </c>
      <c r="N332" s="75">
        <v>0.72</v>
      </c>
      <c r="O332" s="74" t="s">
        <v>19</v>
      </c>
      <c r="P332" s="75">
        <v>0.27</v>
      </c>
    </row>
    <row r="333" spans="1:16" ht="13">
      <c r="A333" s="249"/>
      <c r="B333" s="249"/>
      <c r="C333" s="249"/>
      <c r="D333" s="249"/>
      <c r="E333" s="73" t="s">
        <v>107</v>
      </c>
      <c r="F333" s="22">
        <v>8.2999999999999794</v>
      </c>
      <c r="G333" s="249"/>
      <c r="H333" s="6"/>
      <c r="I333" s="74" t="s">
        <v>19</v>
      </c>
      <c r="J333" s="75">
        <v>0.43</v>
      </c>
      <c r="K333" s="74" t="s">
        <v>13</v>
      </c>
      <c r="L333" s="75">
        <v>0</v>
      </c>
      <c r="M333" s="74" t="s">
        <v>19</v>
      </c>
      <c r="N333" s="75">
        <v>0.71</v>
      </c>
      <c r="O333" s="74" t="s">
        <v>13</v>
      </c>
      <c r="P333" s="75">
        <v>0</v>
      </c>
    </row>
    <row r="334" spans="1:16" ht="13">
      <c r="A334" s="249"/>
      <c r="B334" s="249"/>
      <c r="C334" s="249"/>
      <c r="D334" s="249"/>
      <c r="E334" s="6" t="s">
        <v>107</v>
      </c>
      <c r="F334" s="22">
        <v>8.3999999999999702</v>
      </c>
      <c r="G334" s="249"/>
      <c r="H334" s="6"/>
      <c r="I334" s="74" t="s">
        <v>19</v>
      </c>
      <c r="J334" s="75">
        <v>0.33</v>
      </c>
      <c r="K334" s="74" t="s">
        <v>13</v>
      </c>
      <c r="L334" s="75">
        <v>0</v>
      </c>
      <c r="M334" s="74" t="s">
        <v>19</v>
      </c>
      <c r="N334" s="75">
        <v>0.7</v>
      </c>
      <c r="O334" s="74" t="s">
        <v>13</v>
      </c>
      <c r="P334" s="75">
        <v>0</v>
      </c>
    </row>
    <row r="335" spans="1:16" ht="13">
      <c r="A335" s="249"/>
      <c r="B335" s="249"/>
      <c r="C335" s="249"/>
      <c r="D335" s="249"/>
      <c r="E335" s="73" t="s">
        <v>107</v>
      </c>
      <c r="F335" s="22">
        <v>8.4999999999999698</v>
      </c>
      <c r="G335" s="249"/>
      <c r="H335" s="6"/>
      <c r="I335" s="74" t="s">
        <v>19</v>
      </c>
      <c r="J335" s="75">
        <v>0.34</v>
      </c>
      <c r="K335" s="74" t="s">
        <v>13</v>
      </c>
      <c r="L335" s="75">
        <v>0</v>
      </c>
      <c r="M335" s="74" t="s">
        <v>19</v>
      </c>
      <c r="N335" s="75">
        <v>0.69</v>
      </c>
      <c r="O335" s="74" t="s">
        <v>13</v>
      </c>
      <c r="P335" s="75">
        <v>0</v>
      </c>
    </row>
    <row r="336" spans="1:16" ht="13">
      <c r="A336" s="249"/>
      <c r="B336" s="249"/>
      <c r="C336" s="249"/>
      <c r="D336" s="249"/>
      <c r="E336" s="6" t="s">
        <v>107</v>
      </c>
      <c r="F336" s="22">
        <v>8.5999999999999694</v>
      </c>
      <c r="G336" s="249"/>
      <c r="H336" s="6"/>
      <c r="I336" s="74" t="s">
        <v>19</v>
      </c>
      <c r="J336" s="75">
        <v>0.33</v>
      </c>
      <c r="K336" s="74" t="s">
        <v>13</v>
      </c>
      <c r="L336" s="75">
        <v>0</v>
      </c>
      <c r="M336" s="74" t="s">
        <v>19</v>
      </c>
      <c r="N336" s="75">
        <v>0.7</v>
      </c>
      <c r="O336" s="74" t="s">
        <v>13</v>
      </c>
      <c r="P336" s="75">
        <v>0</v>
      </c>
    </row>
    <row r="337" spans="1:16" ht="13">
      <c r="A337" s="249"/>
      <c r="B337" s="249"/>
      <c r="C337" s="249"/>
      <c r="D337" s="249"/>
      <c r="E337" s="73" t="s">
        <v>107</v>
      </c>
      <c r="F337" s="22">
        <v>8.6999999999999709</v>
      </c>
      <c r="G337" s="249"/>
      <c r="H337" s="6"/>
      <c r="I337" s="74" t="s">
        <v>19</v>
      </c>
      <c r="J337" s="75">
        <v>0.32</v>
      </c>
      <c r="K337" s="74" t="s">
        <v>13</v>
      </c>
      <c r="L337" s="75">
        <v>0</v>
      </c>
      <c r="M337" s="74" t="s">
        <v>19</v>
      </c>
      <c r="N337" s="75">
        <v>0.7</v>
      </c>
      <c r="O337" s="74" t="s">
        <v>13</v>
      </c>
      <c r="P337" s="75">
        <v>0</v>
      </c>
    </row>
    <row r="338" spans="1:16" ht="13">
      <c r="A338" s="249"/>
      <c r="B338" s="249"/>
      <c r="C338" s="249"/>
      <c r="D338" s="249"/>
      <c r="E338" s="6" t="s">
        <v>107</v>
      </c>
      <c r="F338" s="22">
        <v>8.7999999999999705</v>
      </c>
      <c r="G338" s="249"/>
      <c r="H338" s="6"/>
      <c r="I338" s="74" t="s">
        <v>19</v>
      </c>
      <c r="J338" s="75">
        <v>0.37</v>
      </c>
      <c r="K338" s="74" t="s">
        <v>13</v>
      </c>
      <c r="L338" s="75">
        <v>0</v>
      </c>
      <c r="M338" s="74" t="s">
        <v>19</v>
      </c>
      <c r="N338" s="75">
        <v>0.73</v>
      </c>
      <c r="O338" s="74" t="s">
        <v>13</v>
      </c>
      <c r="P338" s="75">
        <v>0</v>
      </c>
    </row>
    <row r="339" spans="1:16" ht="13">
      <c r="A339" s="249"/>
      <c r="B339" s="249"/>
      <c r="C339" s="249"/>
      <c r="D339" s="249"/>
      <c r="E339" s="73" t="s">
        <v>107</v>
      </c>
      <c r="F339" s="22">
        <v>8.8999999999999702</v>
      </c>
      <c r="G339" s="249"/>
      <c r="H339" s="6"/>
      <c r="I339" s="74" t="s">
        <v>19</v>
      </c>
      <c r="J339" s="75">
        <v>0.35</v>
      </c>
      <c r="K339" s="74" t="s">
        <v>13</v>
      </c>
      <c r="L339" s="75">
        <v>0</v>
      </c>
      <c r="M339" s="74" t="s">
        <v>19</v>
      </c>
      <c r="N339" s="75">
        <v>0.74</v>
      </c>
      <c r="O339" s="74" t="s">
        <v>13</v>
      </c>
      <c r="P339" s="75">
        <v>0</v>
      </c>
    </row>
    <row r="340" spans="1:16" ht="13">
      <c r="A340" s="249"/>
      <c r="B340" s="249"/>
      <c r="C340" s="249"/>
      <c r="D340" s="249"/>
      <c r="E340" s="6" t="s">
        <v>107</v>
      </c>
      <c r="F340" s="22">
        <v>8.9999999999999698</v>
      </c>
      <c r="G340" s="249"/>
      <c r="H340" s="6"/>
      <c r="I340" s="74" t="s">
        <v>19</v>
      </c>
      <c r="J340" s="75">
        <v>0.31</v>
      </c>
      <c r="K340" s="74" t="s">
        <v>13</v>
      </c>
      <c r="L340" s="75">
        <v>0</v>
      </c>
      <c r="M340" s="74" t="s">
        <v>19</v>
      </c>
      <c r="N340" s="75">
        <v>0.72</v>
      </c>
      <c r="O340" s="74" t="s">
        <v>13</v>
      </c>
      <c r="P340" s="75">
        <v>0</v>
      </c>
    </row>
    <row r="341" spans="1:16" ht="13">
      <c r="A341" s="249"/>
      <c r="B341" s="249"/>
      <c r="C341" s="249"/>
      <c r="D341" s="249"/>
      <c r="E341" s="73" t="s">
        <v>107</v>
      </c>
      <c r="F341" s="22">
        <v>9.0999999999999694</v>
      </c>
      <c r="G341" s="249"/>
      <c r="H341" s="6"/>
      <c r="I341" s="74" t="s">
        <v>19</v>
      </c>
      <c r="J341" s="75">
        <v>0.28000000000000003</v>
      </c>
      <c r="K341" s="74" t="s">
        <v>13</v>
      </c>
      <c r="L341" s="75">
        <v>0</v>
      </c>
      <c r="M341" s="74" t="s">
        <v>19</v>
      </c>
      <c r="N341" s="75">
        <v>0.75</v>
      </c>
      <c r="O341" s="74" t="s">
        <v>13</v>
      </c>
      <c r="P341" s="75">
        <v>0</v>
      </c>
    </row>
    <row r="342" spans="1:16" ht="13">
      <c r="A342" s="249"/>
      <c r="B342" s="249"/>
      <c r="C342" s="249"/>
      <c r="D342" s="249"/>
      <c r="E342" s="6" t="s">
        <v>107</v>
      </c>
      <c r="F342" s="22">
        <v>9.1999999999999709</v>
      </c>
      <c r="G342" s="249"/>
      <c r="H342" s="6"/>
      <c r="I342" s="74" t="s">
        <v>19</v>
      </c>
      <c r="J342" s="75">
        <v>0.28999999999999998</v>
      </c>
      <c r="K342" s="74" t="s">
        <v>13</v>
      </c>
      <c r="L342" s="75">
        <v>0</v>
      </c>
      <c r="M342" s="74" t="s">
        <v>19</v>
      </c>
      <c r="N342" s="75">
        <v>0.74</v>
      </c>
      <c r="O342" s="74" t="s">
        <v>13</v>
      </c>
      <c r="P342" s="75">
        <v>0</v>
      </c>
    </row>
    <row r="343" spans="1:16" ht="13">
      <c r="A343" s="249"/>
      <c r="B343" s="249"/>
      <c r="C343" s="249"/>
      <c r="D343" s="249"/>
      <c r="E343" s="6" t="s">
        <v>107</v>
      </c>
      <c r="F343" s="22">
        <v>9.2999999999999705</v>
      </c>
      <c r="G343" s="249"/>
      <c r="H343" s="6"/>
      <c r="I343" s="74" t="s">
        <v>19</v>
      </c>
      <c r="J343" s="75">
        <v>0.26</v>
      </c>
      <c r="K343" s="74" t="s">
        <v>13</v>
      </c>
      <c r="L343" s="75">
        <v>0</v>
      </c>
      <c r="M343" s="74" t="s">
        <v>19</v>
      </c>
      <c r="N343" s="75">
        <v>0.77</v>
      </c>
      <c r="O343" s="74" t="s">
        <v>13</v>
      </c>
      <c r="P343" s="75">
        <v>0</v>
      </c>
    </row>
    <row r="344" spans="1:16" ht="13">
      <c r="A344" s="249"/>
      <c r="B344" s="249"/>
      <c r="C344" s="249"/>
      <c r="D344" s="249"/>
      <c r="E344" s="73" t="s">
        <v>107</v>
      </c>
      <c r="F344" s="22">
        <v>9.3999999999999702</v>
      </c>
      <c r="G344" s="249"/>
      <c r="H344" s="6"/>
      <c r="I344" s="74" t="s">
        <v>13</v>
      </c>
      <c r="J344" s="75">
        <v>0</v>
      </c>
      <c r="K344" s="74" t="s">
        <v>13</v>
      </c>
      <c r="L344" s="75">
        <v>0</v>
      </c>
      <c r="M344" s="74" t="s">
        <v>19</v>
      </c>
      <c r="N344" s="75">
        <v>0.76</v>
      </c>
      <c r="O344" s="74" t="s">
        <v>13</v>
      </c>
      <c r="P344" s="75">
        <v>0</v>
      </c>
    </row>
    <row r="345" spans="1:16" ht="13">
      <c r="A345" s="249"/>
      <c r="B345" s="249"/>
      <c r="C345" s="249"/>
      <c r="D345" s="249"/>
      <c r="E345" s="6" t="s">
        <v>107</v>
      </c>
      <c r="F345" s="22">
        <v>9.4999999999999698</v>
      </c>
      <c r="G345" s="249"/>
      <c r="H345" s="6"/>
      <c r="I345" s="74" t="s">
        <v>13</v>
      </c>
      <c r="J345" s="75">
        <v>0</v>
      </c>
      <c r="K345" s="74" t="s">
        <v>13</v>
      </c>
      <c r="L345" s="75">
        <v>0</v>
      </c>
      <c r="M345" s="74" t="s">
        <v>19</v>
      </c>
      <c r="N345" s="75">
        <v>0.75</v>
      </c>
      <c r="O345" s="74" t="s">
        <v>13</v>
      </c>
      <c r="P345" s="75">
        <v>0</v>
      </c>
    </row>
    <row r="346" spans="1:16" ht="13">
      <c r="A346" s="249"/>
      <c r="B346" s="249"/>
      <c r="C346" s="249"/>
      <c r="D346" s="249"/>
      <c r="E346" s="73" t="s">
        <v>107</v>
      </c>
      <c r="F346" s="22">
        <v>9.5999999999999694</v>
      </c>
      <c r="G346" s="249"/>
      <c r="H346" s="6"/>
      <c r="I346" s="74" t="s">
        <v>13</v>
      </c>
      <c r="J346" s="75">
        <v>0</v>
      </c>
      <c r="K346" s="74" t="s">
        <v>13</v>
      </c>
      <c r="L346" s="75">
        <v>0</v>
      </c>
      <c r="M346" s="74" t="s">
        <v>19</v>
      </c>
      <c r="N346" s="75">
        <v>0.73</v>
      </c>
      <c r="O346" s="74" t="s">
        <v>19</v>
      </c>
      <c r="P346" s="75">
        <v>0.32</v>
      </c>
    </row>
    <row r="347" spans="1:16" ht="13">
      <c r="A347" s="249"/>
      <c r="B347" s="249"/>
      <c r="C347" s="249"/>
      <c r="D347" s="249"/>
      <c r="E347" s="6" t="s">
        <v>107</v>
      </c>
      <c r="F347" s="22">
        <v>9.6999999999999602</v>
      </c>
      <c r="G347" s="249"/>
      <c r="H347" s="6"/>
      <c r="I347" s="74" t="s">
        <v>13</v>
      </c>
      <c r="J347" s="75">
        <v>0</v>
      </c>
      <c r="K347" s="74" t="s">
        <v>13</v>
      </c>
      <c r="L347" s="75">
        <v>0</v>
      </c>
      <c r="M347" s="74" t="s">
        <v>19</v>
      </c>
      <c r="N347" s="75">
        <v>0.75</v>
      </c>
      <c r="O347" s="74" t="s">
        <v>19</v>
      </c>
      <c r="P347" s="75">
        <v>0.38</v>
      </c>
    </row>
    <row r="348" spans="1:16" ht="13">
      <c r="A348" s="249"/>
      <c r="B348" s="249"/>
      <c r="C348" s="249"/>
      <c r="D348" s="249"/>
      <c r="E348" s="73" t="s">
        <v>107</v>
      </c>
      <c r="F348" s="22">
        <v>9.7999999999999705</v>
      </c>
      <c r="G348" s="249"/>
      <c r="H348" s="6"/>
      <c r="I348" s="74" t="s">
        <v>19</v>
      </c>
      <c r="J348" s="75">
        <v>0.49</v>
      </c>
      <c r="K348" s="74" t="s">
        <v>13</v>
      </c>
      <c r="L348" s="75">
        <v>0</v>
      </c>
      <c r="M348" s="74" t="s">
        <v>19</v>
      </c>
      <c r="N348" s="75">
        <v>0.76</v>
      </c>
      <c r="O348" s="74" t="s">
        <v>19</v>
      </c>
      <c r="P348" s="75">
        <v>0.37</v>
      </c>
    </row>
    <row r="349" spans="1:16" ht="13">
      <c r="A349" s="249"/>
      <c r="B349" s="249"/>
      <c r="C349" s="249"/>
      <c r="D349" s="249"/>
      <c r="E349" s="6" t="s">
        <v>107</v>
      </c>
      <c r="F349" s="22">
        <v>9.8999999999999702</v>
      </c>
      <c r="G349" s="249"/>
      <c r="H349" s="6"/>
      <c r="I349" s="74" t="s">
        <v>19</v>
      </c>
      <c r="J349" s="75">
        <v>0.57999999999999996</v>
      </c>
      <c r="K349" s="74" t="s">
        <v>13</v>
      </c>
      <c r="L349" s="75">
        <v>0</v>
      </c>
      <c r="M349" s="74" t="s">
        <v>19</v>
      </c>
      <c r="N349" s="75">
        <v>0.72</v>
      </c>
      <c r="O349" s="74" t="s">
        <v>19</v>
      </c>
      <c r="P349" s="75">
        <v>0.44</v>
      </c>
    </row>
    <row r="350" spans="1:16" ht="13">
      <c r="A350" s="249"/>
      <c r="B350" s="249"/>
      <c r="C350" s="249"/>
      <c r="D350" s="249"/>
      <c r="E350" s="73" t="s">
        <v>107</v>
      </c>
      <c r="F350" s="22">
        <v>9.9999999999999698</v>
      </c>
      <c r="G350" s="249"/>
      <c r="H350" s="6"/>
      <c r="I350" s="74" t="s">
        <v>19</v>
      </c>
      <c r="J350" s="75">
        <v>0.65</v>
      </c>
      <c r="K350" s="74" t="s">
        <v>13</v>
      </c>
      <c r="L350" s="75">
        <v>0</v>
      </c>
      <c r="M350" s="74" t="s">
        <v>19</v>
      </c>
      <c r="N350" s="75">
        <v>0.75</v>
      </c>
      <c r="O350" s="74" t="s">
        <v>19</v>
      </c>
      <c r="P350" s="75">
        <v>0.46</v>
      </c>
    </row>
    <row r="351" spans="1:16" ht="13">
      <c r="A351" s="249"/>
      <c r="B351" s="249"/>
      <c r="C351" s="249"/>
      <c r="D351" s="249"/>
      <c r="E351" s="6" t="s">
        <v>107</v>
      </c>
      <c r="F351" s="22">
        <v>10.1</v>
      </c>
      <c r="G351" s="249"/>
      <c r="H351" s="6"/>
      <c r="I351" s="74" t="s">
        <v>19</v>
      </c>
      <c r="J351" s="75">
        <v>0.5</v>
      </c>
      <c r="K351" s="74" t="s">
        <v>13</v>
      </c>
      <c r="L351" s="75">
        <v>0</v>
      </c>
      <c r="M351" s="74" t="s">
        <v>19</v>
      </c>
      <c r="N351" s="75">
        <v>0.76</v>
      </c>
      <c r="O351" s="74" t="s">
        <v>19</v>
      </c>
      <c r="P351" s="75">
        <v>0.46</v>
      </c>
    </row>
    <row r="352" spans="1:16" ht="13">
      <c r="A352" s="249"/>
      <c r="B352" s="249"/>
      <c r="C352" s="249"/>
      <c r="D352" s="249"/>
      <c r="E352" s="73" t="s">
        <v>107</v>
      </c>
      <c r="F352" s="22">
        <v>10.199999999999999</v>
      </c>
      <c r="G352" s="249"/>
      <c r="H352" s="6"/>
      <c r="I352" s="74" t="s">
        <v>19</v>
      </c>
      <c r="J352" s="75">
        <v>0.47</v>
      </c>
      <c r="K352" s="74" t="s">
        <v>13</v>
      </c>
      <c r="L352" s="75">
        <v>0</v>
      </c>
      <c r="M352" s="74" t="s">
        <v>19</v>
      </c>
      <c r="N352" s="75">
        <v>0.76</v>
      </c>
      <c r="O352" s="74" t="s">
        <v>19</v>
      </c>
      <c r="P352" s="75">
        <v>0.34</v>
      </c>
    </row>
    <row r="353" spans="1:16" ht="13">
      <c r="A353" s="249"/>
      <c r="B353" s="249"/>
      <c r="C353" s="249"/>
      <c r="D353" s="249"/>
      <c r="E353" s="6" t="s">
        <v>107</v>
      </c>
      <c r="F353" s="22">
        <v>10.3</v>
      </c>
      <c r="G353" s="249"/>
      <c r="H353" s="6"/>
      <c r="I353" s="74" t="s">
        <v>19</v>
      </c>
      <c r="J353" s="75">
        <v>0.47</v>
      </c>
      <c r="K353" s="74" t="s">
        <v>13</v>
      </c>
      <c r="L353" s="75">
        <v>0</v>
      </c>
      <c r="M353" s="74" t="s">
        <v>19</v>
      </c>
      <c r="N353" s="75">
        <v>0.78</v>
      </c>
      <c r="O353" s="74" t="s">
        <v>19</v>
      </c>
      <c r="P353" s="75">
        <v>0.4</v>
      </c>
    </row>
    <row r="354" spans="1:16" ht="13">
      <c r="A354" s="249"/>
      <c r="B354" s="249"/>
      <c r="C354" s="249"/>
      <c r="D354" s="249"/>
      <c r="E354" s="73" t="s">
        <v>107</v>
      </c>
      <c r="F354" s="22">
        <v>10.4</v>
      </c>
      <c r="G354" s="249"/>
      <c r="H354" s="6"/>
      <c r="I354" s="74" t="s">
        <v>19</v>
      </c>
      <c r="J354" s="75">
        <v>0.33</v>
      </c>
      <c r="K354" s="74" t="s">
        <v>13</v>
      </c>
      <c r="L354" s="75">
        <v>0</v>
      </c>
      <c r="M354" s="74" t="s">
        <v>19</v>
      </c>
      <c r="N354" s="75">
        <v>0.77</v>
      </c>
      <c r="O354" s="74" t="s">
        <v>19</v>
      </c>
      <c r="P354" s="75">
        <v>0.42</v>
      </c>
    </row>
    <row r="355" spans="1:16" ht="13">
      <c r="A355" s="249"/>
      <c r="B355" s="249"/>
      <c r="C355" s="249"/>
      <c r="D355" s="249"/>
      <c r="E355" s="6" t="s">
        <v>107</v>
      </c>
      <c r="F355" s="22">
        <v>10.5</v>
      </c>
      <c r="G355" s="249"/>
      <c r="H355" s="6"/>
      <c r="I355" s="74" t="s">
        <v>19</v>
      </c>
      <c r="J355" s="75">
        <v>0.37</v>
      </c>
      <c r="K355" s="74" t="s">
        <v>13</v>
      </c>
      <c r="L355" s="75">
        <v>0</v>
      </c>
      <c r="M355" s="74" t="s">
        <v>19</v>
      </c>
      <c r="N355" s="75">
        <v>0.68</v>
      </c>
      <c r="O355" s="74" t="s">
        <v>13</v>
      </c>
      <c r="P355" s="75">
        <v>0</v>
      </c>
    </row>
    <row r="356" spans="1:16" ht="13">
      <c r="A356" s="249"/>
      <c r="B356" s="249"/>
      <c r="C356" s="249"/>
      <c r="D356" s="249"/>
      <c r="E356" s="73" t="s">
        <v>107</v>
      </c>
      <c r="F356" s="22">
        <v>10.6</v>
      </c>
      <c r="G356" s="249"/>
      <c r="H356" s="6"/>
      <c r="I356" s="74" t="s">
        <v>19</v>
      </c>
      <c r="J356" s="75">
        <v>0.27</v>
      </c>
      <c r="K356" s="74" t="s">
        <v>13</v>
      </c>
      <c r="L356" s="75">
        <v>0</v>
      </c>
      <c r="M356" s="74" t="s">
        <v>19</v>
      </c>
      <c r="N356" s="75">
        <v>0.75</v>
      </c>
      <c r="O356" s="74" t="s">
        <v>19</v>
      </c>
      <c r="P356" s="75">
        <v>0.33</v>
      </c>
    </row>
    <row r="357" spans="1:16" ht="13">
      <c r="A357" s="249"/>
      <c r="B357" s="249"/>
      <c r="C357" s="249"/>
      <c r="D357" s="249"/>
      <c r="E357" s="6" t="s">
        <v>107</v>
      </c>
      <c r="F357" s="22">
        <v>10.7</v>
      </c>
      <c r="G357" s="249"/>
      <c r="H357" s="6"/>
      <c r="I357" s="74" t="s">
        <v>13</v>
      </c>
      <c r="J357" s="75">
        <v>0</v>
      </c>
      <c r="K357" s="74" t="s">
        <v>13</v>
      </c>
      <c r="L357" s="75">
        <v>0</v>
      </c>
      <c r="M357" s="74" t="s">
        <v>19</v>
      </c>
      <c r="N357" s="75">
        <v>0.74</v>
      </c>
      <c r="O357" s="74" t="s">
        <v>13</v>
      </c>
      <c r="P357" s="75">
        <v>0</v>
      </c>
    </row>
    <row r="358" spans="1:16" ht="13">
      <c r="A358" s="249"/>
      <c r="B358" s="249"/>
      <c r="C358" s="249"/>
      <c r="D358" s="249"/>
      <c r="E358" s="73" t="s">
        <v>107</v>
      </c>
      <c r="F358" s="22">
        <v>10.8</v>
      </c>
      <c r="G358" s="249"/>
      <c r="H358" s="6"/>
      <c r="I358" s="74" t="s">
        <v>13</v>
      </c>
      <c r="J358" s="75">
        <v>0</v>
      </c>
      <c r="K358" s="74" t="s">
        <v>13</v>
      </c>
      <c r="L358" s="75">
        <v>0</v>
      </c>
      <c r="M358" s="74" t="s">
        <v>19</v>
      </c>
      <c r="N358" s="75">
        <v>0.77</v>
      </c>
      <c r="O358" s="74" t="s">
        <v>13</v>
      </c>
      <c r="P358" s="75">
        <v>0</v>
      </c>
    </row>
    <row r="359" spans="1:16" ht="13">
      <c r="A359" s="249"/>
      <c r="B359" s="249"/>
      <c r="C359" s="249"/>
      <c r="D359" s="249"/>
      <c r="E359" s="6" t="s">
        <v>107</v>
      </c>
      <c r="F359" s="22">
        <v>10.9</v>
      </c>
      <c r="G359" s="249"/>
      <c r="H359" s="6"/>
      <c r="I359" s="74" t="s">
        <v>13</v>
      </c>
      <c r="J359" s="75">
        <v>0</v>
      </c>
      <c r="K359" s="74" t="s">
        <v>13</v>
      </c>
      <c r="L359" s="75">
        <v>0</v>
      </c>
      <c r="M359" s="74" t="s">
        <v>19</v>
      </c>
      <c r="N359" s="75">
        <v>0.79</v>
      </c>
      <c r="O359" s="74" t="s">
        <v>13</v>
      </c>
      <c r="P359" s="75">
        <v>0</v>
      </c>
    </row>
    <row r="360" spans="1:16" ht="13">
      <c r="A360" s="249"/>
      <c r="B360" s="249"/>
      <c r="C360" s="249"/>
      <c r="D360" s="249"/>
      <c r="E360" s="73" t="s">
        <v>107</v>
      </c>
      <c r="F360" s="22">
        <v>11</v>
      </c>
      <c r="G360" s="249"/>
      <c r="H360" s="6"/>
      <c r="I360" s="74" t="s">
        <v>19</v>
      </c>
      <c r="J360" s="75">
        <v>0.25</v>
      </c>
      <c r="K360" s="74" t="s">
        <v>13</v>
      </c>
      <c r="L360" s="75">
        <v>0</v>
      </c>
      <c r="M360" s="74" t="s">
        <v>19</v>
      </c>
      <c r="N360" s="75">
        <v>0.77</v>
      </c>
      <c r="O360" s="74" t="s">
        <v>13</v>
      </c>
      <c r="P360" s="75">
        <v>0</v>
      </c>
    </row>
    <row r="361" spans="1:16" ht="13">
      <c r="A361" s="249"/>
      <c r="B361" s="249"/>
      <c r="C361" s="249"/>
      <c r="D361" s="249"/>
      <c r="E361" s="6" t="s">
        <v>107</v>
      </c>
      <c r="F361" s="22">
        <v>11.1</v>
      </c>
      <c r="G361" s="249"/>
      <c r="H361" s="6"/>
      <c r="I361" s="74" t="s">
        <v>19</v>
      </c>
      <c r="J361" s="75">
        <v>0.32</v>
      </c>
      <c r="K361" s="74" t="s">
        <v>13</v>
      </c>
      <c r="L361" s="75">
        <v>0</v>
      </c>
      <c r="M361" s="74" t="s">
        <v>19</v>
      </c>
      <c r="N361" s="75">
        <v>0.76</v>
      </c>
      <c r="O361" s="74" t="s">
        <v>13</v>
      </c>
      <c r="P361" s="75">
        <v>0</v>
      </c>
    </row>
    <row r="362" spans="1:16" ht="13">
      <c r="A362" s="249"/>
      <c r="B362" s="249"/>
      <c r="C362" s="249"/>
      <c r="D362" s="249"/>
      <c r="E362" s="73" t="s">
        <v>107</v>
      </c>
      <c r="F362" s="22">
        <v>11.2</v>
      </c>
      <c r="G362" s="249"/>
      <c r="H362" s="6"/>
      <c r="I362" s="74" t="s">
        <v>19</v>
      </c>
      <c r="J362" s="75">
        <v>0.35</v>
      </c>
      <c r="K362" s="74" t="s">
        <v>13</v>
      </c>
      <c r="L362" s="75">
        <v>0</v>
      </c>
      <c r="M362" s="74" t="s">
        <v>19</v>
      </c>
      <c r="N362" s="75">
        <v>0.77</v>
      </c>
      <c r="O362" s="74" t="s">
        <v>13</v>
      </c>
      <c r="P362" s="75">
        <v>0</v>
      </c>
    </row>
    <row r="363" spans="1:16" ht="13">
      <c r="A363" s="249"/>
      <c r="B363" s="249"/>
      <c r="C363" s="249"/>
      <c r="D363" s="249"/>
      <c r="E363" s="6" t="s">
        <v>107</v>
      </c>
      <c r="F363" s="22">
        <v>11.3</v>
      </c>
      <c r="G363" s="249"/>
      <c r="H363" s="6"/>
      <c r="I363" s="74" t="s">
        <v>19</v>
      </c>
      <c r="J363" s="75">
        <v>0.33</v>
      </c>
      <c r="K363" s="74" t="s">
        <v>13</v>
      </c>
      <c r="L363" s="75">
        <v>0</v>
      </c>
      <c r="M363" s="74" t="s">
        <v>19</v>
      </c>
      <c r="N363" s="75">
        <v>0.76</v>
      </c>
      <c r="O363" s="74" t="s">
        <v>13</v>
      </c>
      <c r="P363" s="75">
        <v>0</v>
      </c>
    </row>
    <row r="364" spans="1:16" ht="13">
      <c r="A364" s="249"/>
      <c r="B364" s="249"/>
      <c r="C364" s="249"/>
      <c r="D364" s="249"/>
      <c r="E364" s="73" t="s">
        <v>107</v>
      </c>
      <c r="F364" s="22">
        <v>11.4</v>
      </c>
      <c r="G364" s="249"/>
      <c r="H364" s="6"/>
      <c r="I364" s="74" t="s">
        <v>19</v>
      </c>
      <c r="J364" s="75">
        <v>0.26</v>
      </c>
      <c r="K364" s="74" t="s">
        <v>13</v>
      </c>
      <c r="L364" s="75">
        <v>0</v>
      </c>
      <c r="M364" s="74" t="s">
        <v>19</v>
      </c>
      <c r="N364" s="75">
        <v>0.77</v>
      </c>
      <c r="O364" s="74" t="s">
        <v>13</v>
      </c>
      <c r="P364" s="75">
        <v>0</v>
      </c>
    </row>
    <row r="365" spans="1:16" ht="13">
      <c r="A365" s="249"/>
      <c r="B365" s="249"/>
      <c r="C365" s="249"/>
      <c r="D365" s="249"/>
      <c r="E365" s="6" t="s">
        <v>107</v>
      </c>
      <c r="F365" s="22">
        <v>11.5</v>
      </c>
      <c r="G365" s="249"/>
      <c r="H365" s="6"/>
      <c r="I365" s="74" t="s">
        <v>13</v>
      </c>
      <c r="J365" s="75">
        <v>0</v>
      </c>
      <c r="K365" s="74" t="s">
        <v>13</v>
      </c>
      <c r="L365" s="75">
        <v>0</v>
      </c>
      <c r="M365" s="74" t="s">
        <v>19</v>
      </c>
      <c r="N365" s="75">
        <v>0.7</v>
      </c>
      <c r="O365" s="74" t="s">
        <v>13</v>
      </c>
      <c r="P365" s="75">
        <v>0</v>
      </c>
    </row>
    <row r="366" spans="1:16" ht="13">
      <c r="A366" s="249"/>
      <c r="B366" s="249"/>
      <c r="C366" s="249"/>
      <c r="D366" s="249"/>
      <c r="E366" s="6" t="s">
        <v>107</v>
      </c>
      <c r="F366" s="22">
        <v>11.6</v>
      </c>
      <c r="G366" s="249"/>
      <c r="H366" s="6"/>
      <c r="I366" s="74" t="s">
        <v>19</v>
      </c>
      <c r="J366" s="75">
        <v>0.28000000000000003</v>
      </c>
      <c r="K366" s="74" t="s">
        <v>13</v>
      </c>
      <c r="L366" s="75">
        <v>0</v>
      </c>
      <c r="M366" s="74" t="s">
        <v>19</v>
      </c>
      <c r="N366" s="75">
        <v>0.62</v>
      </c>
      <c r="O366" s="74" t="s">
        <v>19</v>
      </c>
      <c r="P366" s="75">
        <v>0.33</v>
      </c>
    </row>
    <row r="367" spans="1:16" ht="13">
      <c r="A367" s="249"/>
      <c r="B367" s="249"/>
      <c r="C367" s="249"/>
      <c r="D367" s="249"/>
      <c r="E367" s="73" t="s">
        <v>107</v>
      </c>
      <c r="F367" s="22">
        <v>11.7</v>
      </c>
      <c r="G367" s="249"/>
      <c r="H367" s="6"/>
      <c r="I367" s="74" t="s">
        <v>19</v>
      </c>
      <c r="J367" s="75">
        <v>0.37</v>
      </c>
      <c r="K367" s="74" t="s">
        <v>13</v>
      </c>
      <c r="L367" s="75">
        <v>0</v>
      </c>
      <c r="M367" s="71" t="s">
        <v>108</v>
      </c>
      <c r="N367" s="71" t="s">
        <v>212</v>
      </c>
      <c r="O367" s="74" t="s">
        <v>19</v>
      </c>
      <c r="P367" s="75">
        <v>0.32</v>
      </c>
    </row>
    <row r="368" spans="1:16" ht="13">
      <c r="A368" s="249"/>
      <c r="B368" s="249"/>
      <c r="C368" s="249"/>
      <c r="D368" s="249"/>
      <c r="E368" s="6" t="s">
        <v>107</v>
      </c>
      <c r="F368" s="22">
        <v>11.8</v>
      </c>
      <c r="G368" s="249"/>
      <c r="H368" s="6"/>
      <c r="I368" s="74" t="s">
        <v>13</v>
      </c>
      <c r="J368" s="75">
        <v>0</v>
      </c>
      <c r="K368" s="74" t="s">
        <v>13</v>
      </c>
      <c r="L368" s="75">
        <v>0</v>
      </c>
      <c r="M368" s="74" t="s">
        <v>19</v>
      </c>
      <c r="N368" s="75">
        <v>0.69</v>
      </c>
      <c r="O368" s="74" t="s">
        <v>13</v>
      </c>
      <c r="P368" s="75">
        <v>0</v>
      </c>
    </row>
    <row r="369" spans="1:28" ht="13">
      <c r="A369" s="249"/>
      <c r="B369" s="249"/>
      <c r="C369" s="249"/>
      <c r="D369" s="249"/>
      <c r="E369" s="73" t="s">
        <v>107</v>
      </c>
      <c r="F369" s="22">
        <v>11.9</v>
      </c>
      <c r="G369" s="249"/>
      <c r="H369" s="6"/>
      <c r="I369" s="74" t="s">
        <v>13</v>
      </c>
      <c r="J369" s="75">
        <v>0</v>
      </c>
      <c r="K369" s="74" t="s">
        <v>13</v>
      </c>
      <c r="L369" s="75">
        <v>0</v>
      </c>
      <c r="M369" s="74" t="s">
        <v>19</v>
      </c>
      <c r="N369" s="75">
        <v>0.75</v>
      </c>
      <c r="O369" s="74" t="s">
        <v>13</v>
      </c>
      <c r="P369" s="75">
        <v>0</v>
      </c>
    </row>
    <row r="370" spans="1:28" ht="13">
      <c r="A370" s="249"/>
      <c r="B370" s="249"/>
      <c r="C370" s="249"/>
      <c r="D370" s="249"/>
      <c r="E370" s="6" t="s">
        <v>107</v>
      </c>
      <c r="F370" s="22">
        <v>12</v>
      </c>
      <c r="G370" s="249"/>
      <c r="H370" s="6"/>
      <c r="I370" s="74" t="s">
        <v>13</v>
      </c>
      <c r="J370" s="75">
        <v>0</v>
      </c>
      <c r="K370" s="74" t="s">
        <v>13</v>
      </c>
      <c r="L370" s="75">
        <v>0</v>
      </c>
      <c r="M370" s="74" t="s">
        <v>19</v>
      </c>
      <c r="N370" s="75">
        <v>0.69</v>
      </c>
      <c r="O370" s="74" t="s">
        <v>15</v>
      </c>
      <c r="P370" s="75">
        <v>0.37</v>
      </c>
    </row>
    <row r="371" spans="1:28" ht="13">
      <c r="A371" s="249"/>
      <c r="B371" s="249"/>
      <c r="C371" s="249"/>
      <c r="D371" s="249"/>
      <c r="E371" s="73" t="s">
        <v>107</v>
      </c>
      <c r="F371" s="22">
        <v>12.1</v>
      </c>
      <c r="G371" s="249"/>
      <c r="H371" s="20"/>
      <c r="I371" s="74" t="s">
        <v>13</v>
      </c>
      <c r="J371" s="75">
        <v>0</v>
      </c>
      <c r="K371" s="74" t="s">
        <v>13</v>
      </c>
      <c r="L371" s="75">
        <v>0</v>
      </c>
      <c r="M371" s="74" t="s">
        <v>19</v>
      </c>
      <c r="N371" s="75">
        <v>0.69</v>
      </c>
      <c r="O371" s="74" t="s">
        <v>13</v>
      </c>
      <c r="P371" s="75">
        <v>0</v>
      </c>
    </row>
    <row r="372" spans="1:28" ht="13">
      <c r="A372" s="249"/>
      <c r="B372" s="249"/>
      <c r="C372" s="249"/>
      <c r="D372" s="249"/>
      <c r="E372" s="6" t="s">
        <v>107</v>
      </c>
      <c r="F372" s="22">
        <v>12.2</v>
      </c>
      <c r="G372" s="249"/>
      <c r="H372" s="20" t="s">
        <v>44</v>
      </c>
      <c r="I372" s="74" t="s">
        <v>19</v>
      </c>
      <c r="J372" s="75">
        <v>0.31</v>
      </c>
      <c r="K372" s="74" t="s">
        <v>13</v>
      </c>
      <c r="L372" s="75">
        <v>0</v>
      </c>
      <c r="M372" s="74" t="s">
        <v>19</v>
      </c>
      <c r="N372" s="75">
        <v>0.36</v>
      </c>
      <c r="O372" s="74" t="s">
        <v>15</v>
      </c>
      <c r="P372" s="75">
        <v>0.31</v>
      </c>
    </row>
    <row r="373" spans="1:28" ht="13">
      <c r="A373" s="249"/>
      <c r="B373" s="249"/>
      <c r="C373" s="249"/>
      <c r="D373" s="249"/>
      <c r="E373" s="73" t="s">
        <v>107</v>
      </c>
      <c r="F373" s="22">
        <v>12.3</v>
      </c>
      <c r="G373" s="249"/>
      <c r="H373" s="20" t="s">
        <v>44</v>
      </c>
      <c r="I373" s="74" t="s">
        <v>13</v>
      </c>
      <c r="J373" s="75">
        <v>0</v>
      </c>
      <c r="K373" s="74" t="s">
        <v>13</v>
      </c>
      <c r="L373" s="75">
        <v>0</v>
      </c>
      <c r="M373" s="74" t="s">
        <v>19</v>
      </c>
      <c r="N373" s="75">
        <v>0.56999999999999995</v>
      </c>
      <c r="O373" s="74" t="s">
        <v>15</v>
      </c>
      <c r="P373" s="75">
        <v>0.34</v>
      </c>
    </row>
    <row r="374" spans="1:28" ht="13">
      <c r="A374" s="249"/>
      <c r="B374" s="249"/>
      <c r="C374" s="249"/>
      <c r="D374" s="249"/>
      <c r="E374" s="73" t="s">
        <v>107</v>
      </c>
      <c r="F374" s="22">
        <v>12.4</v>
      </c>
      <c r="G374" s="249"/>
      <c r="H374" s="20" t="s">
        <v>44</v>
      </c>
      <c r="I374" s="74" t="s">
        <v>19</v>
      </c>
      <c r="J374" s="75">
        <v>0.31</v>
      </c>
      <c r="K374" s="74" t="s">
        <v>13</v>
      </c>
      <c r="L374" s="75">
        <v>0</v>
      </c>
      <c r="M374" s="74" t="s">
        <v>19</v>
      </c>
      <c r="N374" s="75">
        <v>0.66</v>
      </c>
      <c r="O374" s="74" t="s">
        <v>15</v>
      </c>
      <c r="P374" s="75">
        <v>0.35</v>
      </c>
    </row>
    <row r="375" spans="1:28" ht="13">
      <c r="A375" s="249"/>
      <c r="B375" s="249"/>
      <c r="C375" s="249"/>
      <c r="D375" s="249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</row>
    <row r="376" spans="1:28" ht="13">
      <c r="A376" s="249"/>
      <c r="B376" s="249"/>
      <c r="C376" s="249"/>
      <c r="D376" s="249"/>
      <c r="E376" s="296" t="s">
        <v>16</v>
      </c>
      <c r="F376" s="249"/>
      <c r="G376" s="249"/>
      <c r="H376" s="249"/>
      <c r="I376" s="6"/>
      <c r="J376" s="6">
        <v>0</v>
      </c>
      <c r="K376" s="6"/>
      <c r="L376" s="6">
        <v>0.35</v>
      </c>
      <c r="M376" s="6"/>
      <c r="N376" s="6"/>
      <c r="O376" s="6"/>
      <c r="P376" s="6"/>
    </row>
    <row r="377" spans="1:28" ht="13">
      <c r="A377" s="249"/>
      <c r="B377" s="249"/>
      <c r="C377" s="249"/>
      <c r="D377" s="249"/>
      <c r="E377" s="296" t="s">
        <v>1</v>
      </c>
      <c r="F377" s="249"/>
      <c r="G377" s="249"/>
      <c r="H377" s="249"/>
      <c r="I377" s="6"/>
      <c r="J377" s="6">
        <v>102</v>
      </c>
      <c r="K377" s="6"/>
      <c r="L377" s="6">
        <v>101</v>
      </c>
      <c r="M377" s="6"/>
      <c r="N377" s="6">
        <v>102</v>
      </c>
      <c r="O377" s="6"/>
      <c r="P377" s="6">
        <v>102</v>
      </c>
    </row>
    <row r="378" spans="1:28" ht="13">
      <c r="A378" s="249"/>
      <c r="B378" s="249"/>
      <c r="C378" s="249"/>
      <c r="D378" s="249"/>
      <c r="E378" s="296" t="s">
        <v>2</v>
      </c>
      <c r="F378" s="249"/>
      <c r="G378" s="249"/>
      <c r="H378" s="249"/>
      <c r="I378" s="6"/>
      <c r="J378" s="6">
        <v>0</v>
      </c>
      <c r="K378" s="6"/>
      <c r="L378" s="6">
        <v>1</v>
      </c>
      <c r="M378" s="6"/>
      <c r="N378" s="6">
        <v>0</v>
      </c>
      <c r="O378" s="6"/>
      <c r="P378" s="6">
        <v>0</v>
      </c>
    </row>
    <row r="379" spans="1:28" ht="13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</row>
    <row r="380" spans="1:28" ht="13">
      <c r="A380" s="305">
        <v>7</v>
      </c>
      <c r="B380" s="298" t="s">
        <v>0</v>
      </c>
      <c r="C380" s="298" t="s">
        <v>0</v>
      </c>
      <c r="D380" s="299" t="s">
        <v>76</v>
      </c>
      <c r="E380" s="79" t="s">
        <v>13</v>
      </c>
      <c r="F380" s="22">
        <v>0</v>
      </c>
      <c r="G380" s="267" t="s">
        <v>77</v>
      </c>
      <c r="H380" s="20"/>
      <c r="I380" s="79"/>
      <c r="J380" s="79"/>
      <c r="K380" s="87"/>
      <c r="L380" s="87"/>
      <c r="M380" s="79"/>
      <c r="N380" s="79"/>
      <c r="O380" s="79"/>
      <c r="P380" s="79"/>
    </row>
    <row r="381" spans="1:28" ht="13">
      <c r="A381" s="249"/>
      <c r="B381" s="249"/>
      <c r="C381" s="249"/>
      <c r="D381" s="249"/>
      <c r="E381" s="79" t="s">
        <v>13</v>
      </c>
      <c r="F381" s="22">
        <v>0.1</v>
      </c>
      <c r="G381" s="245"/>
      <c r="H381" s="20"/>
      <c r="I381" s="79"/>
      <c r="J381" s="79"/>
      <c r="K381" s="87"/>
      <c r="L381" s="87"/>
      <c r="M381" s="79"/>
      <c r="N381" s="79"/>
      <c r="O381" s="79"/>
      <c r="P381" s="79"/>
    </row>
    <row r="382" spans="1:28" ht="13">
      <c r="A382" s="249"/>
      <c r="B382" s="249"/>
      <c r="C382" s="249"/>
      <c r="D382" s="249"/>
      <c r="E382" s="79" t="s">
        <v>13</v>
      </c>
      <c r="F382" s="22">
        <v>0.2</v>
      </c>
      <c r="G382" s="245"/>
      <c r="H382" s="20"/>
      <c r="I382" s="79"/>
      <c r="J382" s="79"/>
      <c r="K382" s="87"/>
      <c r="L382" s="87"/>
      <c r="M382" s="79"/>
      <c r="N382" s="79"/>
      <c r="O382" s="79"/>
      <c r="P382" s="79"/>
    </row>
    <row r="383" spans="1:28" ht="13">
      <c r="A383" s="249"/>
      <c r="B383" s="249"/>
      <c r="C383" s="249"/>
      <c r="D383" s="249"/>
      <c r="E383" s="79" t="s">
        <v>13</v>
      </c>
      <c r="F383" s="22">
        <v>0.3</v>
      </c>
      <c r="G383" s="245"/>
      <c r="H383" s="20"/>
      <c r="I383" s="79"/>
      <c r="J383" s="79"/>
      <c r="K383" s="87"/>
      <c r="L383" s="87"/>
      <c r="M383" s="79"/>
      <c r="N383" s="79"/>
      <c r="O383" s="79"/>
      <c r="P383" s="79"/>
    </row>
    <row r="384" spans="1:28" ht="13">
      <c r="A384" s="249"/>
      <c r="B384" s="249"/>
      <c r="C384" s="249"/>
      <c r="D384" s="249"/>
      <c r="E384" s="79" t="s">
        <v>13</v>
      </c>
      <c r="F384" s="22">
        <v>0.4</v>
      </c>
      <c r="G384" s="245"/>
      <c r="H384" s="20"/>
      <c r="I384" s="79"/>
      <c r="J384" s="79"/>
      <c r="K384" s="87"/>
      <c r="L384" s="87"/>
      <c r="M384" s="79"/>
      <c r="N384" s="79"/>
      <c r="O384" s="79"/>
      <c r="P384" s="79"/>
    </row>
    <row r="385" spans="1:16" ht="13">
      <c r="A385" s="249"/>
      <c r="B385" s="249"/>
      <c r="C385" s="249"/>
      <c r="D385" s="249"/>
      <c r="E385" s="79" t="s">
        <v>13</v>
      </c>
      <c r="F385" s="22">
        <v>0.5</v>
      </c>
      <c r="G385" s="245"/>
      <c r="H385" s="20"/>
      <c r="I385" s="79"/>
      <c r="J385" s="79"/>
      <c r="K385" s="87"/>
      <c r="L385" s="87"/>
      <c r="M385" s="79"/>
      <c r="N385" s="79"/>
      <c r="O385" s="79"/>
      <c r="P385" s="79"/>
    </row>
    <row r="386" spans="1:16" ht="13">
      <c r="A386" s="249"/>
      <c r="B386" s="249"/>
      <c r="C386" s="249"/>
      <c r="D386" s="249"/>
      <c r="E386" s="79" t="s">
        <v>13</v>
      </c>
      <c r="F386" s="22">
        <v>0.6</v>
      </c>
      <c r="G386" s="245"/>
      <c r="H386" s="20"/>
      <c r="I386" s="79"/>
      <c r="J386" s="79"/>
      <c r="K386" s="87"/>
      <c r="L386" s="87"/>
      <c r="M386" s="79"/>
      <c r="N386" s="79"/>
      <c r="O386" s="79"/>
      <c r="P386" s="79"/>
    </row>
    <row r="387" spans="1:16" ht="13">
      <c r="A387" s="249"/>
      <c r="B387" s="249"/>
      <c r="C387" s="249"/>
      <c r="D387" s="249"/>
      <c r="E387" s="6" t="s">
        <v>15</v>
      </c>
      <c r="F387" s="22">
        <v>0.7</v>
      </c>
      <c r="G387" s="245"/>
      <c r="H387" s="19"/>
      <c r="I387" s="74" t="s">
        <v>13</v>
      </c>
      <c r="J387" s="75">
        <v>0</v>
      </c>
      <c r="K387" s="50" t="s">
        <v>15</v>
      </c>
      <c r="L387" s="62">
        <v>0.8</v>
      </c>
      <c r="M387" s="6" t="s">
        <v>15</v>
      </c>
      <c r="N387" s="8">
        <v>0.78</v>
      </c>
      <c r="O387" s="6" t="s">
        <v>15</v>
      </c>
      <c r="P387" s="8">
        <v>0.71</v>
      </c>
    </row>
    <row r="388" spans="1:16" ht="13">
      <c r="A388" s="249"/>
      <c r="B388" s="249"/>
      <c r="C388" s="249"/>
      <c r="D388" s="249"/>
      <c r="E388" s="6" t="s">
        <v>15</v>
      </c>
      <c r="F388" s="22">
        <v>0.8</v>
      </c>
      <c r="G388" s="245"/>
      <c r="H388" s="151"/>
      <c r="I388" s="6" t="s">
        <v>15</v>
      </c>
      <c r="J388" s="8">
        <v>0.88</v>
      </c>
      <c r="K388" s="50" t="s">
        <v>15</v>
      </c>
      <c r="L388" s="62">
        <v>0.86</v>
      </c>
      <c r="M388" s="6" t="s">
        <v>15</v>
      </c>
      <c r="N388" s="8">
        <v>0.93</v>
      </c>
      <c r="O388" s="6" t="s">
        <v>15</v>
      </c>
      <c r="P388" s="8">
        <v>0.87</v>
      </c>
    </row>
    <row r="389" spans="1:16" ht="13">
      <c r="A389" s="249"/>
      <c r="B389" s="249"/>
      <c r="C389" s="249"/>
      <c r="D389" s="249"/>
      <c r="E389" s="6" t="s">
        <v>15</v>
      </c>
      <c r="F389" s="22">
        <v>0.9</v>
      </c>
      <c r="G389" s="245"/>
      <c r="H389" s="267" t="s">
        <v>44</v>
      </c>
      <c r="I389" s="6" t="s">
        <v>15</v>
      </c>
      <c r="J389" s="8">
        <v>0.85</v>
      </c>
      <c r="K389" s="50" t="s">
        <v>15</v>
      </c>
      <c r="L389" s="62">
        <v>0.83</v>
      </c>
      <c r="M389" s="6" t="s">
        <v>15</v>
      </c>
      <c r="N389" s="8">
        <v>0.92</v>
      </c>
      <c r="O389" s="6" t="s">
        <v>15</v>
      </c>
      <c r="P389" s="8">
        <v>0.86</v>
      </c>
    </row>
    <row r="390" spans="1:16" ht="13">
      <c r="A390" s="249"/>
      <c r="B390" s="249"/>
      <c r="C390" s="249"/>
      <c r="D390" s="249"/>
      <c r="E390" s="6" t="s">
        <v>15</v>
      </c>
      <c r="F390" s="22">
        <v>1</v>
      </c>
      <c r="G390" s="245"/>
      <c r="H390" s="245"/>
      <c r="I390" s="6" t="s">
        <v>15</v>
      </c>
      <c r="J390" s="8">
        <v>0.63</v>
      </c>
      <c r="K390" s="50" t="s">
        <v>15</v>
      </c>
      <c r="L390" s="62">
        <v>0.81</v>
      </c>
      <c r="M390" s="6" t="s">
        <v>15</v>
      </c>
      <c r="N390" s="8">
        <v>0.91</v>
      </c>
      <c r="O390" s="6" t="s">
        <v>15</v>
      </c>
      <c r="P390" s="8">
        <v>0.86</v>
      </c>
    </row>
    <row r="391" spans="1:16" ht="13">
      <c r="A391" s="249"/>
      <c r="B391" s="249"/>
      <c r="C391" s="249"/>
      <c r="D391" s="249"/>
      <c r="E391" s="6" t="s">
        <v>15</v>
      </c>
      <c r="F391" s="22">
        <v>1.1000000000000001</v>
      </c>
      <c r="G391" s="245"/>
      <c r="H391" s="245"/>
      <c r="I391" s="6" t="s">
        <v>15</v>
      </c>
      <c r="J391" s="8">
        <v>0.6</v>
      </c>
      <c r="K391" s="81" t="s">
        <v>108</v>
      </c>
      <c r="L391" s="81" t="s">
        <v>213</v>
      </c>
      <c r="M391" s="6" t="s">
        <v>15</v>
      </c>
      <c r="N391" s="8">
        <v>0.91</v>
      </c>
      <c r="O391" s="6" t="s">
        <v>15</v>
      </c>
      <c r="P391" s="8">
        <v>0.83</v>
      </c>
    </row>
    <row r="392" spans="1:16" ht="13">
      <c r="A392" s="249"/>
      <c r="B392" s="249"/>
      <c r="C392" s="249"/>
      <c r="D392" s="249"/>
      <c r="E392" s="6" t="s">
        <v>15</v>
      </c>
      <c r="F392" s="22">
        <v>1.2</v>
      </c>
      <c r="G392" s="245"/>
      <c r="H392" s="245"/>
      <c r="I392" s="74" t="s">
        <v>13</v>
      </c>
      <c r="J392" s="75">
        <v>0</v>
      </c>
      <c r="K392" s="50" t="s">
        <v>15</v>
      </c>
      <c r="L392" s="62">
        <v>0.78</v>
      </c>
      <c r="M392" s="6" t="s">
        <v>15</v>
      </c>
      <c r="N392" s="8">
        <v>0.87</v>
      </c>
      <c r="O392" s="6" t="s">
        <v>15</v>
      </c>
      <c r="P392" s="8">
        <v>0.74</v>
      </c>
    </row>
    <row r="393" spans="1:16" ht="13">
      <c r="A393" s="249"/>
      <c r="B393" s="249"/>
      <c r="C393" s="249"/>
      <c r="D393" s="249"/>
      <c r="E393" s="6" t="s">
        <v>15</v>
      </c>
      <c r="F393" s="22">
        <v>1.3</v>
      </c>
      <c r="G393" s="245"/>
      <c r="H393" s="245"/>
      <c r="I393" s="74" t="s">
        <v>13</v>
      </c>
      <c r="J393" s="75">
        <v>0</v>
      </c>
      <c r="K393" s="50" t="s">
        <v>15</v>
      </c>
      <c r="L393" s="62">
        <v>0.44</v>
      </c>
      <c r="M393" s="6" t="s">
        <v>15</v>
      </c>
      <c r="N393" s="8">
        <v>0.85</v>
      </c>
      <c r="O393" s="6" t="s">
        <v>15</v>
      </c>
      <c r="P393" s="8">
        <v>0.63</v>
      </c>
    </row>
    <row r="394" spans="1:16" ht="13">
      <c r="A394" s="249"/>
      <c r="B394" s="249"/>
      <c r="C394" s="249"/>
      <c r="D394" s="249"/>
      <c r="E394" s="6" t="s">
        <v>15</v>
      </c>
      <c r="F394" s="22">
        <v>1.4</v>
      </c>
      <c r="G394" s="245"/>
      <c r="H394" s="245"/>
      <c r="I394" s="74" t="s">
        <v>13</v>
      </c>
      <c r="J394" s="75">
        <v>0</v>
      </c>
      <c r="K394" s="60" t="s">
        <v>19</v>
      </c>
      <c r="L394" s="61">
        <v>0.5</v>
      </c>
      <c r="M394" s="6" t="s">
        <v>15</v>
      </c>
      <c r="N394" s="8">
        <v>0.86</v>
      </c>
      <c r="O394" s="6" t="s">
        <v>15</v>
      </c>
      <c r="P394" s="8">
        <v>0.57999999999999996</v>
      </c>
    </row>
    <row r="395" spans="1:16" ht="13">
      <c r="A395" s="249"/>
      <c r="B395" s="249"/>
      <c r="C395" s="249"/>
      <c r="D395" s="249"/>
      <c r="E395" s="6" t="s">
        <v>15</v>
      </c>
      <c r="F395" s="22">
        <v>1.5</v>
      </c>
      <c r="G395" s="245"/>
      <c r="H395" s="245"/>
      <c r="I395" s="74" t="s">
        <v>13</v>
      </c>
      <c r="J395" s="75">
        <v>0</v>
      </c>
      <c r="K395" s="60" t="s">
        <v>19</v>
      </c>
      <c r="L395" s="61">
        <v>0.56999999999999995</v>
      </c>
      <c r="M395" s="6" t="s">
        <v>15</v>
      </c>
      <c r="N395" s="8">
        <v>0.85</v>
      </c>
      <c r="O395" s="6" t="s">
        <v>15</v>
      </c>
      <c r="P395" s="8">
        <v>0.48</v>
      </c>
    </row>
    <row r="396" spans="1:16" ht="13">
      <c r="A396" s="249"/>
      <c r="B396" s="249"/>
      <c r="C396" s="249"/>
      <c r="D396" s="249"/>
      <c r="E396" s="6" t="s">
        <v>15</v>
      </c>
      <c r="F396" s="22">
        <v>1.6</v>
      </c>
      <c r="G396" s="245"/>
      <c r="H396" s="245"/>
      <c r="I396" s="74" t="s">
        <v>13</v>
      </c>
      <c r="J396" s="75">
        <v>0</v>
      </c>
      <c r="K396" s="60" t="s">
        <v>19</v>
      </c>
      <c r="L396" s="61">
        <v>0.82</v>
      </c>
      <c r="M396" s="6" t="s">
        <v>15</v>
      </c>
      <c r="N396" s="8">
        <v>0.83</v>
      </c>
      <c r="O396" s="6" t="s">
        <v>15</v>
      </c>
      <c r="P396" s="8">
        <v>0.64</v>
      </c>
    </row>
    <row r="397" spans="1:16" ht="13">
      <c r="A397" s="249"/>
      <c r="B397" s="249"/>
      <c r="C397" s="249"/>
      <c r="D397" s="249"/>
      <c r="E397" s="6" t="s">
        <v>15</v>
      </c>
      <c r="F397" s="22">
        <v>1.7</v>
      </c>
      <c r="G397" s="245"/>
      <c r="H397" s="245"/>
      <c r="I397" s="74" t="s">
        <v>13</v>
      </c>
      <c r="J397" s="75">
        <v>0</v>
      </c>
      <c r="K397" s="60" t="s">
        <v>19</v>
      </c>
      <c r="L397" s="61">
        <v>0.83</v>
      </c>
      <c r="M397" s="6" t="s">
        <v>15</v>
      </c>
      <c r="N397" s="8">
        <v>0.88</v>
      </c>
      <c r="O397" s="6" t="s">
        <v>15</v>
      </c>
      <c r="P397" s="8">
        <v>0.78</v>
      </c>
    </row>
    <row r="398" spans="1:16" ht="13">
      <c r="A398" s="249"/>
      <c r="B398" s="249"/>
      <c r="C398" s="249"/>
      <c r="D398" s="249"/>
      <c r="E398" s="6" t="s">
        <v>15</v>
      </c>
      <c r="F398" s="22">
        <v>1.8</v>
      </c>
      <c r="G398" s="245"/>
      <c r="H398" s="245"/>
      <c r="I398" s="74" t="s">
        <v>13</v>
      </c>
      <c r="J398" s="75">
        <v>0</v>
      </c>
      <c r="K398" s="60" t="s">
        <v>19</v>
      </c>
      <c r="L398" s="61">
        <v>0.82</v>
      </c>
      <c r="M398" s="6" t="s">
        <v>15</v>
      </c>
      <c r="N398" s="8">
        <v>0.87</v>
      </c>
      <c r="O398" s="6" t="s">
        <v>15</v>
      </c>
      <c r="P398" s="8">
        <v>0.6</v>
      </c>
    </row>
    <row r="399" spans="1:16" ht="13">
      <c r="A399" s="249"/>
      <c r="B399" s="249"/>
      <c r="C399" s="249"/>
      <c r="D399" s="249"/>
      <c r="E399" s="6" t="s">
        <v>15</v>
      </c>
      <c r="F399" s="22">
        <v>1.9</v>
      </c>
      <c r="G399" s="245"/>
      <c r="H399" s="245"/>
      <c r="I399" s="74" t="s">
        <v>13</v>
      </c>
      <c r="J399" s="75">
        <v>0</v>
      </c>
      <c r="K399" s="60" t="s">
        <v>19</v>
      </c>
      <c r="L399" s="61">
        <v>0.45</v>
      </c>
      <c r="M399" s="6" t="s">
        <v>15</v>
      </c>
      <c r="N399" s="8">
        <v>0.84</v>
      </c>
      <c r="O399" s="6" t="s">
        <v>15</v>
      </c>
      <c r="P399" s="8">
        <v>0.49</v>
      </c>
    </row>
    <row r="400" spans="1:16" ht="13">
      <c r="A400" s="249"/>
      <c r="B400" s="249"/>
      <c r="C400" s="249"/>
      <c r="D400" s="249"/>
      <c r="E400" s="6" t="s">
        <v>15</v>
      </c>
      <c r="F400" s="22">
        <v>2</v>
      </c>
      <c r="G400" s="245"/>
      <c r="H400" s="245"/>
      <c r="I400" s="74" t="s">
        <v>13</v>
      </c>
      <c r="J400" s="75">
        <v>0</v>
      </c>
      <c r="K400" s="60" t="s">
        <v>19</v>
      </c>
      <c r="L400" s="61">
        <v>0.27</v>
      </c>
      <c r="M400" s="6" t="s">
        <v>15</v>
      </c>
      <c r="N400" s="8">
        <v>0.83</v>
      </c>
      <c r="O400" s="6" t="s">
        <v>15</v>
      </c>
      <c r="P400" s="8">
        <v>0.55000000000000004</v>
      </c>
    </row>
    <row r="401" spans="1:16" ht="13">
      <c r="A401" s="249"/>
      <c r="B401" s="249"/>
      <c r="C401" s="249"/>
      <c r="D401" s="249"/>
      <c r="E401" s="6" t="s">
        <v>15</v>
      </c>
      <c r="F401" s="22">
        <v>2.1</v>
      </c>
      <c r="G401" s="245"/>
      <c r="H401" s="245"/>
      <c r="I401" s="74" t="s">
        <v>13</v>
      </c>
      <c r="J401" s="75">
        <v>0</v>
      </c>
      <c r="K401" s="74" t="s">
        <v>13</v>
      </c>
      <c r="L401" s="75">
        <v>0</v>
      </c>
      <c r="M401" s="6" t="s">
        <v>15</v>
      </c>
      <c r="N401" s="8">
        <v>0.83</v>
      </c>
      <c r="O401" s="6" t="s">
        <v>15</v>
      </c>
      <c r="P401" s="8">
        <v>0.79</v>
      </c>
    </row>
    <row r="402" spans="1:16" ht="13">
      <c r="A402" s="249"/>
      <c r="B402" s="249"/>
      <c r="C402" s="249"/>
      <c r="D402" s="249"/>
      <c r="E402" s="6" t="s">
        <v>15</v>
      </c>
      <c r="F402" s="22">
        <v>2.2000000000000002</v>
      </c>
      <c r="G402" s="245"/>
      <c r="H402" s="245"/>
      <c r="I402" s="74" t="s">
        <v>13</v>
      </c>
      <c r="J402" s="75">
        <v>0</v>
      </c>
      <c r="K402" s="74" t="s">
        <v>13</v>
      </c>
      <c r="L402" s="75">
        <v>0</v>
      </c>
      <c r="M402" s="6" t="s">
        <v>15</v>
      </c>
      <c r="N402" s="8">
        <v>0.78</v>
      </c>
      <c r="O402" s="6" t="s">
        <v>15</v>
      </c>
      <c r="P402" s="8">
        <v>0.73</v>
      </c>
    </row>
    <row r="403" spans="1:16" ht="13">
      <c r="A403" s="249"/>
      <c r="B403" s="249"/>
      <c r="C403" s="249"/>
      <c r="D403" s="249"/>
      <c r="E403" s="6" t="s">
        <v>15</v>
      </c>
      <c r="F403" s="22">
        <v>2.2999999999999998</v>
      </c>
      <c r="G403" s="245"/>
      <c r="H403" s="245"/>
      <c r="I403" s="74" t="s">
        <v>13</v>
      </c>
      <c r="J403" s="75">
        <v>0</v>
      </c>
      <c r="K403" s="74" t="s">
        <v>13</v>
      </c>
      <c r="L403" s="75">
        <v>0</v>
      </c>
      <c r="M403" s="6" t="s">
        <v>15</v>
      </c>
      <c r="N403" s="8">
        <v>0.77</v>
      </c>
      <c r="O403" s="6" t="s">
        <v>15</v>
      </c>
      <c r="P403" s="8">
        <v>0.52</v>
      </c>
    </row>
    <row r="404" spans="1:16" ht="13">
      <c r="A404" s="249"/>
      <c r="B404" s="249"/>
      <c r="C404" s="249"/>
      <c r="D404" s="249"/>
      <c r="E404" s="6" t="s">
        <v>15</v>
      </c>
      <c r="F404" s="22">
        <v>2.4</v>
      </c>
      <c r="G404" s="245"/>
      <c r="H404" s="245"/>
      <c r="I404" s="74" t="s">
        <v>13</v>
      </c>
      <c r="J404" s="75">
        <v>0</v>
      </c>
      <c r="K404" s="74" t="s">
        <v>13</v>
      </c>
      <c r="L404" s="75">
        <v>0</v>
      </c>
      <c r="M404" s="6" t="s">
        <v>15</v>
      </c>
      <c r="N404" s="8">
        <v>0.76</v>
      </c>
      <c r="O404" s="6" t="s">
        <v>15</v>
      </c>
      <c r="P404" s="8">
        <v>0.47</v>
      </c>
    </row>
    <row r="405" spans="1:16" ht="13">
      <c r="A405" s="249"/>
      <c r="B405" s="249"/>
      <c r="C405" s="249"/>
      <c r="D405" s="249"/>
      <c r="E405" s="334" t="s">
        <v>150</v>
      </c>
      <c r="F405" s="22">
        <v>2.5</v>
      </c>
      <c r="G405" s="245"/>
      <c r="H405" s="152"/>
      <c r="I405" s="129"/>
      <c r="J405" s="129"/>
      <c r="K405" s="153"/>
      <c r="L405" s="153"/>
      <c r="M405" s="129" t="s">
        <v>15</v>
      </c>
      <c r="N405" s="130">
        <v>0.33</v>
      </c>
      <c r="O405" s="129"/>
      <c r="P405" s="129"/>
    </row>
    <row r="406" spans="1:16" ht="13">
      <c r="A406" s="249"/>
      <c r="B406" s="249"/>
      <c r="C406" s="249"/>
      <c r="D406" s="249"/>
      <c r="E406" s="249"/>
      <c r="F406" s="22">
        <v>2.6</v>
      </c>
      <c r="G406" s="245"/>
      <c r="H406" s="153"/>
      <c r="I406" s="129"/>
      <c r="J406" s="129"/>
      <c r="K406" s="153"/>
      <c r="L406" s="153"/>
      <c r="M406" s="129"/>
      <c r="N406" s="129"/>
      <c r="O406" s="129"/>
      <c r="P406" s="129"/>
    </row>
    <row r="407" spans="1:16" ht="13">
      <c r="A407" s="249"/>
      <c r="B407" s="249"/>
      <c r="C407" s="249"/>
      <c r="D407" s="249"/>
      <c r="E407" s="249"/>
      <c r="F407" s="22">
        <v>2.7</v>
      </c>
      <c r="G407" s="245"/>
      <c r="H407" s="153"/>
      <c r="I407" s="129"/>
      <c r="J407" s="129"/>
      <c r="K407" s="153"/>
      <c r="L407" s="153"/>
      <c r="M407" s="129"/>
      <c r="N407" s="129"/>
      <c r="O407" s="129"/>
      <c r="P407" s="129"/>
    </row>
    <row r="408" spans="1:16" ht="13">
      <c r="A408" s="249"/>
      <c r="B408" s="249"/>
      <c r="C408" s="249"/>
      <c r="D408" s="249"/>
      <c r="E408" s="249"/>
      <c r="F408" s="22">
        <v>2.8</v>
      </c>
      <c r="G408" s="245"/>
      <c r="H408" s="153"/>
      <c r="I408" s="129"/>
      <c r="J408" s="129"/>
      <c r="K408" s="153"/>
      <c r="L408" s="153"/>
      <c r="M408" s="129"/>
      <c r="N408" s="129"/>
      <c r="O408" s="129"/>
      <c r="P408" s="129"/>
    </row>
    <row r="409" spans="1:16" ht="13">
      <c r="A409" s="249"/>
      <c r="B409" s="249"/>
      <c r="C409" s="249"/>
      <c r="D409" s="249"/>
      <c r="E409" s="249"/>
      <c r="F409" s="22">
        <v>2.9</v>
      </c>
      <c r="G409" s="245"/>
      <c r="H409" s="153"/>
      <c r="I409" s="129"/>
      <c r="J409" s="129"/>
      <c r="K409" s="153"/>
      <c r="L409" s="153"/>
      <c r="M409" s="129" t="s">
        <v>15</v>
      </c>
      <c r="N409" s="130">
        <v>0.5</v>
      </c>
      <c r="O409" s="129"/>
      <c r="P409" s="129"/>
    </row>
    <row r="410" spans="1:16" ht="13">
      <c r="A410" s="249"/>
      <c r="B410" s="249"/>
      <c r="C410" s="249"/>
      <c r="D410" s="249"/>
      <c r="E410" s="249"/>
      <c r="F410" s="22">
        <v>3</v>
      </c>
      <c r="G410" s="245"/>
      <c r="H410" s="153"/>
      <c r="I410" s="129"/>
      <c r="J410" s="129"/>
      <c r="K410" s="153"/>
      <c r="L410" s="153"/>
      <c r="M410" s="129" t="s">
        <v>15</v>
      </c>
      <c r="N410" s="130">
        <v>0.61</v>
      </c>
      <c r="O410" s="129"/>
      <c r="P410" s="129"/>
    </row>
    <row r="411" spans="1:16" ht="13">
      <c r="A411" s="249"/>
      <c r="B411" s="249"/>
      <c r="C411" s="249"/>
      <c r="D411" s="249"/>
      <c r="E411" s="249"/>
      <c r="F411" s="22">
        <v>3.1</v>
      </c>
      <c r="G411" s="245"/>
      <c r="H411" s="153"/>
      <c r="I411" s="129"/>
      <c r="J411" s="129"/>
      <c r="K411" s="153"/>
      <c r="L411" s="153"/>
      <c r="M411" s="129" t="s">
        <v>15</v>
      </c>
      <c r="N411" s="130">
        <v>0.78</v>
      </c>
      <c r="O411" s="129"/>
      <c r="P411" s="129"/>
    </row>
    <row r="412" spans="1:16" ht="13">
      <c r="A412" s="249"/>
      <c r="B412" s="249"/>
      <c r="C412" s="249"/>
      <c r="D412" s="249"/>
      <c r="E412" s="249"/>
      <c r="F412" s="22">
        <v>3.2</v>
      </c>
      <c r="G412" s="245"/>
      <c r="H412" s="153"/>
      <c r="I412" s="129"/>
      <c r="J412" s="129"/>
      <c r="K412" s="153"/>
      <c r="L412" s="153"/>
      <c r="M412" s="129" t="s">
        <v>15</v>
      </c>
      <c r="N412" s="130">
        <v>0.62</v>
      </c>
      <c r="O412" s="129"/>
      <c r="P412" s="129"/>
    </row>
    <row r="413" spans="1:16" ht="13">
      <c r="A413" s="249"/>
      <c r="B413" s="249"/>
      <c r="C413" s="249"/>
      <c r="D413" s="249"/>
      <c r="E413" s="249"/>
      <c r="F413" s="22">
        <v>3.3</v>
      </c>
      <c r="G413" s="245"/>
      <c r="H413" s="153"/>
      <c r="I413" s="129"/>
      <c r="J413" s="129"/>
      <c r="K413" s="153"/>
      <c r="L413" s="153"/>
      <c r="M413" s="129" t="s">
        <v>15</v>
      </c>
      <c r="N413" s="130">
        <v>0.74</v>
      </c>
      <c r="O413" s="129"/>
      <c r="P413" s="129"/>
    </row>
    <row r="414" spans="1:16" ht="13">
      <c r="A414" s="249"/>
      <c r="B414" s="249"/>
      <c r="C414" s="249"/>
      <c r="D414" s="249"/>
      <c r="E414" s="249"/>
      <c r="F414" s="22">
        <v>3.4</v>
      </c>
      <c r="G414" s="245"/>
      <c r="H414" s="153"/>
      <c r="I414" s="129"/>
      <c r="J414" s="129"/>
      <c r="K414" s="153"/>
      <c r="L414" s="153"/>
      <c r="M414" s="129" t="s">
        <v>15</v>
      </c>
      <c r="N414" s="130">
        <v>0.82</v>
      </c>
      <c r="O414" s="129"/>
      <c r="P414" s="129"/>
    </row>
    <row r="415" spans="1:16" ht="13">
      <c r="A415" s="249"/>
      <c r="B415" s="249"/>
      <c r="C415" s="249"/>
      <c r="D415" s="249"/>
      <c r="E415" s="249"/>
      <c r="F415" s="22">
        <v>3.5</v>
      </c>
      <c r="G415" s="245"/>
      <c r="H415" s="153"/>
      <c r="I415" s="129"/>
      <c r="J415" s="129"/>
      <c r="K415" s="153"/>
      <c r="L415" s="153"/>
      <c r="M415" s="129" t="s">
        <v>15</v>
      </c>
      <c r="N415" s="130">
        <v>0.39</v>
      </c>
      <c r="O415" s="129"/>
      <c r="P415" s="129"/>
    </row>
    <row r="416" spans="1:16" ht="13">
      <c r="A416" s="249"/>
      <c r="B416" s="249"/>
      <c r="C416" s="249"/>
      <c r="D416" s="249"/>
      <c r="E416" s="249"/>
      <c r="F416" s="22">
        <v>3.6</v>
      </c>
      <c r="G416" s="245"/>
      <c r="H416" s="153"/>
      <c r="I416" s="129"/>
      <c r="J416" s="129"/>
      <c r="K416" s="153"/>
      <c r="L416" s="153"/>
      <c r="M416" s="129" t="s">
        <v>15</v>
      </c>
      <c r="N416" s="130">
        <v>0.6</v>
      </c>
      <c r="O416" s="129"/>
      <c r="P416" s="129"/>
    </row>
    <row r="417" spans="1:16" ht="13">
      <c r="A417" s="249"/>
      <c r="B417" s="249"/>
      <c r="C417" s="249"/>
      <c r="D417" s="249"/>
      <c r="E417" s="249"/>
      <c r="F417" s="22">
        <v>3.7</v>
      </c>
      <c r="G417" s="245"/>
      <c r="H417" s="153"/>
      <c r="I417" s="129"/>
      <c r="J417" s="129"/>
      <c r="K417" s="153"/>
      <c r="L417" s="153"/>
      <c r="M417" s="129" t="s">
        <v>15</v>
      </c>
      <c r="N417" s="130">
        <v>0.59</v>
      </c>
      <c r="O417" s="129"/>
      <c r="P417" s="129"/>
    </row>
    <row r="418" spans="1:16" ht="13">
      <c r="A418" s="249"/>
      <c r="B418" s="249"/>
      <c r="C418" s="249"/>
      <c r="D418" s="249"/>
      <c r="E418" s="249"/>
      <c r="F418" s="22">
        <v>3.8</v>
      </c>
      <c r="G418" s="245"/>
      <c r="H418" s="153"/>
      <c r="I418" s="129"/>
      <c r="J418" s="129"/>
      <c r="K418" s="153"/>
      <c r="L418" s="153"/>
      <c r="M418" s="129" t="s">
        <v>15</v>
      </c>
      <c r="N418" s="130">
        <v>0.73</v>
      </c>
      <c r="O418" s="129"/>
      <c r="P418" s="129"/>
    </row>
    <row r="419" spans="1:16" ht="13">
      <c r="A419" s="249"/>
      <c r="B419" s="249"/>
      <c r="C419" s="249"/>
      <c r="D419" s="249"/>
      <c r="E419" s="249"/>
      <c r="F419" s="22">
        <v>3.9</v>
      </c>
      <c r="G419" s="245"/>
      <c r="H419" s="153"/>
      <c r="I419" s="129"/>
      <c r="J419" s="129"/>
      <c r="K419" s="153"/>
      <c r="L419" s="153"/>
      <c r="M419" s="129" t="s">
        <v>15</v>
      </c>
      <c r="N419" s="130">
        <v>0.32</v>
      </c>
      <c r="O419" s="129"/>
      <c r="P419" s="129"/>
    </row>
    <row r="420" spans="1:16" ht="13">
      <c r="A420" s="249"/>
      <c r="B420" s="249"/>
      <c r="C420" s="249"/>
      <c r="D420" s="249"/>
      <c r="E420" s="249"/>
      <c r="F420" s="22">
        <v>4</v>
      </c>
      <c r="G420" s="245"/>
      <c r="H420" s="153"/>
      <c r="I420" s="129"/>
      <c r="J420" s="129"/>
      <c r="K420" s="153"/>
      <c r="L420" s="153"/>
      <c r="M420" s="129"/>
      <c r="N420" s="129"/>
      <c r="O420" s="129"/>
      <c r="P420" s="129"/>
    </row>
    <row r="421" spans="1:16" ht="13">
      <c r="A421" s="249"/>
      <c r="B421" s="249"/>
      <c r="C421" s="249"/>
      <c r="D421" s="249"/>
      <c r="E421" s="249"/>
      <c r="F421" s="22">
        <v>4.0999999999999996</v>
      </c>
      <c r="G421" s="245"/>
      <c r="H421" s="153"/>
      <c r="I421" s="129"/>
      <c r="J421" s="129"/>
      <c r="K421" s="153"/>
      <c r="L421" s="153"/>
      <c r="M421" s="129"/>
      <c r="N421" s="129"/>
      <c r="O421" s="129"/>
      <c r="P421" s="129"/>
    </row>
    <row r="422" spans="1:16" ht="13">
      <c r="A422" s="249"/>
      <c r="B422" s="249"/>
      <c r="C422" s="249"/>
      <c r="D422" s="249"/>
      <c r="E422" s="249"/>
      <c r="F422" s="22">
        <v>4.2</v>
      </c>
      <c r="G422" s="245"/>
      <c r="H422" s="153"/>
      <c r="I422" s="129"/>
      <c r="J422" s="129"/>
      <c r="K422" s="153"/>
      <c r="L422" s="153"/>
      <c r="M422" s="129" t="s">
        <v>15</v>
      </c>
      <c r="N422" s="130">
        <v>0.27</v>
      </c>
      <c r="O422" s="129"/>
      <c r="P422" s="129"/>
    </row>
    <row r="423" spans="1:16" ht="13">
      <c r="A423" s="249"/>
      <c r="B423" s="249"/>
      <c r="C423" s="249"/>
      <c r="D423" s="249"/>
      <c r="E423" s="249"/>
      <c r="F423" s="22">
        <v>4.3</v>
      </c>
      <c r="G423" s="245"/>
      <c r="H423" s="153"/>
      <c r="I423" s="129"/>
      <c r="J423" s="129"/>
      <c r="K423" s="153"/>
      <c r="L423" s="153"/>
      <c r="M423" s="129"/>
      <c r="N423" s="129"/>
      <c r="O423" s="129"/>
      <c r="P423" s="129"/>
    </row>
    <row r="424" spans="1:16" ht="13">
      <c r="A424" s="249"/>
      <c r="B424" s="249"/>
      <c r="C424" s="249"/>
      <c r="D424" s="249"/>
      <c r="E424" s="249"/>
      <c r="F424" s="22">
        <v>4.4000000000000004</v>
      </c>
      <c r="G424" s="245"/>
      <c r="H424" s="153"/>
      <c r="I424" s="129"/>
      <c r="J424" s="129"/>
      <c r="K424" s="153"/>
      <c r="L424" s="153"/>
      <c r="M424" s="129"/>
      <c r="N424" s="129"/>
      <c r="O424" s="129"/>
      <c r="P424" s="129"/>
    </row>
    <row r="425" spans="1:16" ht="13">
      <c r="A425" s="249"/>
      <c r="B425" s="249"/>
      <c r="C425" s="249"/>
      <c r="D425" s="249"/>
      <c r="E425" s="249"/>
      <c r="F425" s="22">
        <v>4.5</v>
      </c>
      <c r="G425" s="245"/>
      <c r="H425" s="153"/>
      <c r="I425" s="129"/>
      <c r="J425" s="129"/>
      <c r="K425" s="153"/>
      <c r="L425" s="153"/>
      <c r="M425" s="129"/>
      <c r="N425" s="129"/>
      <c r="O425" s="129"/>
      <c r="P425" s="129"/>
    </row>
    <row r="426" spans="1:16" ht="13">
      <c r="A426" s="249"/>
      <c r="B426" s="249"/>
      <c r="C426" s="249"/>
      <c r="D426" s="249"/>
      <c r="E426" s="249"/>
      <c r="F426" s="22">
        <v>4.5999999999999996</v>
      </c>
      <c r="G426" s="245"/>
      <c r="H426" s="153"/>
      <c r="I426" s="129"/>
      <c r="J426" s="129"/>
      <c r="K426" s="153"/>
      <c r="L426" s="153"/>
      <c r="M426" s="129"/>
      <c r="N426" s="129"/>
      <c r="O426" s="129"/>
      <c r="P426" s="129"/>
    </row>
    <row r="427" spans="1:16" ht="13">
      <c r="A427" s="249"/>
      <c r="B427" s="249"/>
      <c r="C427" s="249"/>
      <c r="D427" s="249"/>
      <c r="E427" s="249"/>
      <c r="F427" s="22">
        <v>4.7</v>
      </c>
      <c r="G427" s="245"/>
      <c r="H427" s="153"/>
      <c r="I427" s="129"/>
      <c r="J427" s="129"/>
      <c r="K427" s="153"/>
      <c r="L427" s="153"/>
      <c r="M427" s="129"/>
      <c r="N427" s="129"/>
      <c r="O427" s="129"/>
      <c r="P427" s="129"/>
    </row>
    <row r="428" spans="1:16" ht="13">
      <c r="A428" s="249"/>
      <c r="B428" s="249"/>
      <c r="C428" s="249"/>
      <c r="D428" s="249"/>
      <c r="E428" s="249"/>
      <c r="F428" s="22">
        <v>4.8</v>
      </c>
      <c r="G428" s="245"/>
      <c r="H428" s="153"/>
      <c r="I428" s="129"/>
      <c r="J428" s="129"/>
      <c r="K428" s="153"/>
      <c r="L428" s="153"/>
      <c r="M428" s="129"/>
      <c r="N428" s="129"/>
      <c r="O428" s="129"/>
      <c r="P428" s="129"/>
    </row>
    <row r="429" spans="1:16" ht="13">
      <c r="A429" s="249"/>
      <c r="B429" s="249"/>
      <c r="C429" s="249"/>
      <c r="D429" s="249"/>
      <c r="E429" s="249"/>
      <c r="F429" s="22">
        <v>4.9000000000000004</v>
      </c>
      <c r="G429" s="245"/>
      <c r="H429" s="153"/>
      <c r="I429" s="129"/>
      <c r="J429" s="129"/>
      <c r="K429" s="153"/>
      <c r="L429" s="153"/>
      <c r="M429" s="129"/>
      <c r="N429" s="129"/>
      <c r="O429" s="129"/>
      <c r="P429" s="129"/>
    </row>
    <row r="430" spans="1:16" ht="13">
      <c r="A430" s="249"/>
      <c r="B430" s="249"/>
      <c r="C430" s="249"/>
      <c r="D430" s="249"/>
      <c r="E430" s="249"/>
      <c r="F430" s="22">
        <v>5</v>
      </c>
      <c r="G430" s="245"/>
      <c r="H430" s="153"/>
      <c r="I430" s="129"/>
      <c r="J430" s="129"/>
      <c r="K430" s="153"/>
      <c r="L430" s="153"/>
      <c r="M430" s="129"/>
      <c r="N430" s="129"/>
      <c r="O430" s="129"/>
      <c r="P430" s="129"/>
    </row>
    <row r="431" spans="1:16" ht="13">
      <c r="A431" s="249"/>
      <c r="B431" s="249"/>
      <c r="C431" s="249"/>
      <c r="D431" s="249"/>
      <c r="E431" s="6" t="s">
        <v>19</v>
      </c>
      <c r="F431" s="22">
        <v>5.0999999999999996</v>
      </c>
      <c r="G431" s="245"/>
      <c r="H431" s="20"/>
      <c r="I431" s="74" t="s">
        <v>13</v>
      </c>
      <c r="J431" s="75">
        <v>0</v>
      </c>
      <c r="K431" s="60" t="s">
        <v>15</v>
      </c>
      <c r="L431" s="61">
        <v>0.39</v>
      </c>
      <c r="M431" s="6" t="s">
        <v>19</v>
      </c>
      <c r="N431" s="8">
        <v>0.69</v>
      </c>
      <c r="O431" s="74" t="s">
        <v>15</v>
      </c>
      <c r="P431" s="75">
        <v>0.28999999999999998</v>
      </c>
    </row>
    <row r="432" spans="1:16" ht="13">
      <c r="A432" s="249"/>
      <c r="B432" s="249"/>
      <c r="C432" s="249"/>
      <c r="D432" s="249"/>
      <c r="E432" s="6" t="s">
        <v>15</v>
      </c>
      <c r="F432" s="22">
        <v>5.2</v>
      </c>
      <c r="G432" s="245"/>
      <c r="H432" s="20"/>
      <c r="I432" s="6" t="s">
        <v>15</v>
      </c>
      <c r="J432" s="8">
        <v>0.91</v>
      </c>
      <c r="K432" s="50" t="s">
        <v>15</v>
      </c>
      <c r="L432" s="62">
        <v>0.84</v>
      </c>
      <c r="M432" s="6" t="s">
        <v>15</v>
      </c>
      <c r="N432" s="8">
        <v>0.93</v>
      </c>
      <c r="O432" s="6" t="s">
        <v>15</v>
      </c>
      <c r="P432" s="8">
        <v>0.87</v>
      </c>
    </row>
    <row r="433" spans="1:28" ht="13">
      <c r="A433" s="249"/>
      <c r="B433" s="249"/>
      <c r="C433" s="249"/>
      <c r="D433" s="249"/>
      <c r="E433" s="6" t="s">
        <v>15</v>
      </c>
      <c r="F433" s="22">
        <v>5.3</v>
      </c>
      <c r="G433" s="245"/>
      <c r="H433" s="20"/>
      <c r="I433" s="6" t="s">
        <v>15</v>
      </c>
      <c r="J433" s="8">
        <v>0.9</v>
      </c>
      <c r="K433" s="50" t="s">
        <v>15</v>
      </c>
      <c r="L433" s="62">
        <v>0.73</v>
      </c>
      <c r="M433" s="6" t="s">
        <v>15</v>
      </c>
      <c r="N433" s="8">
        <v>0.93</v>
      </c>
      <c r="O433" s="6" t="s">
        <v>15</v>
      </c>
      <c r="P433" s="8">
        <v>0.84</v>
      </c>
    </row>
    <row r="434" spans="1:28" ht="13">
      <c r="A434" s="249"/>
      <c r="B434" s="249"/>
      <c r="C434" s="249"/>
      <c r="D434" s="249"/>
      <c r="E434" s="6" t="s">
        <v>15</v>
      </c>
      <c r="F434" s="22">
        <v>5.4</v>
      </c>
      <c r="G434" s="245"/>
      <c r="H434" s="20"/>
      <c r="I434" s="6" t="s">
        <v>15</v>
      </c>
      <c r="J434" s="8">
        <v>0.9</v>
      </c>
      <c r="K434" s="50" t="s">
        <v>15</v>
      </c>
      <c r="L434" s="62">
        <v>0.8</v>
      </c>
      <c r="M434" s="6" t="s">
        <v>15</v>
      </c>
      <c r="N434" s="8">
        <v>0.92</v>
      </c>
      <c r="O434" s="6" t="s">
        <v>15</v>
      </c>
      <c r="P434" s="8">
        <v>0.86</v>
      </c>
    </row>
    <row r="435" spans="1:28" ht="13">
      <c r="A435" s="249"/>
      <c r="B435" s="249"/>
      <c r="C435" s="249"/>
      <c r="D435" s="249"/>
      <c r="E435" s="6" t="s">
        <v>15</v>
      </c>
      <c r="F435" s="22">
        <v>5.5</v>
      </c>
      <c r="G435" s="245"/>
      <c r="H435" s="20"/>
      <c r="I435" s="6" t="s">
        <v>15</v>
      </c>
      <c r="J435" s="8">
        <v>0.88</v>
      </c>
      <c r="K435" s="50" t="s">
        <v>15</v>
      </c>
      <c r="L435" s="62">
        <v>0.8</v>
      </c>
      <c r="M435" s="6" t="s">
        <v>15</v>
      </c>
      <c r="N435" s="8">
        <v>0.92</v>
      </c>
      <c r="O435" s="6" t="s">
        <v>15</v>
      </c>
      <c r="P435" s="8">
        <v>0.86</v>
      </c>
    </row>
    <row r="436" spans="1:28" ht="13">
      <c r="A436" s="249"/>
      <c r="B436" s="249"/>
      <c r="C436" s="249"/>
      <c r="D436" s="249"/>
      <c r="E436" s="6" t="s">
        <v>15</v>
      </c>
      <c r="F436" s="22">
        <v>5.6</v>
      </c>
      <c r="G436" s="245"/>
      <c r="H436" s="20"/>
      <c r="I436" s="6" t="s">
        <v>15</v>
      </c>
      <c r="J436" s="8">
        <v>0.86</v>
      </c>
      <c r="K436" s="50" t="s">
        <v>15</v>
      </c>
      <c r="L436" s="62">
        <v>0.8</v>
      </c>
      <c r="M436" s="6" t="s">
        <v>15</v>
      </c>
      <c r="N436" s="8">
        <v>0.91</v>
      </c>
      <c r="O436" s="6" t="s">
        <v>15</v>
      </c>
      <c r="P436" s="8">
        <v>0.83</v>
      </c>
    </row>
    <row r="437" spans="1:28" ht="13">
      <c r="A437" s="249"/>
      <c r="B437" s="249"/>
      <c r="C437" s="249"/>
      <c r="D437" s="249"/>
      <c r="E437" s="6" t="s">
        <v>15</v>
      </c>
      <c r="F437" s="22">
        <v>5.7</v>
      </c>
      <c r="G437" s="245"/>
      <c r="H437" s="20"/>
      <c r="I437" s="71" t="s">
        <v>105</v>
      </c>
      <c r="J437" s="71" t="s">
        <v>214</v>
      </c>
      <c r="K437" s="50" t="s">
        <v>15</v>
      </c>
      <c r="L437" s="62">
        <v>0.78</v>
      </c>
      <c r="M437" s="6" t="s">
        <v>15</v>
      </c>
      <c r="N437" s="8">
        <v>0.89</v>
      </c>
      <c r="O437" s="74" t="s">
        <v>13</v>
      </c>
      <c r="P437" s="75">
        <v>0</v>
      </c>
    </row>
    <row r="438" spans="1:28" ht="13">
      <c r="A438" s="249"/>
      <c r="B438" s="249"/>
      <c r="C438" s="249"/>
      <c r="D438" s="249"/>
      <c r="E438" s="6" t="s">
        <v>15</v>
      </c>
      <c r="F438" s="22">
        <v>5.8</v>
      </c>
      <c r="G438" s="245"/>
      <c r="H438" s="20"/>
      <c r="I438" s="74" t="s">
        <v>107</v>
      </c>
      <c r="J438" s="75">
        <v>0.4</v>
      </c>
      <c r="K438" s="50" t="s">
        <v>15</v>
      </c>
      <c r="L438" s="62">
        <v>0.7</v>
      </c>
      <c r="M438" s="6" t="s">
        <v>15</v>
      </c>
      <c r="N438" s="8">
        <v>0.72</v>
      </c>
      <c r="O438" s="74" t="s">
        <v>13</v>
      </c>
      <c r="P438" s="75">
        <v>0</v>
      </c>
    </row>
    <row r="439" spans="1:28" ht="13">
      <c r="A439" s="249"/>
      <c r="B439" s="249"/>
      <c r="C439" s="249"/>
      <c r="D439" s="249"/>
      <c r="E439" s="6" t="s">
        <v>15</v>
      </c>
      <c r="F439" s="22">
        <v>5.9</v>
      </c>
      <c r="G439" s="245"/>
      <c r="H439" s="20"/>
      <c r="I439" s="74" t="s">
        <v>107</v>
      </c>
      <c r="J439" s="75">
        <v>0.31</v>
      </c>
      <c r="K439" s="50" t="s">
        <v>15</v>
      </c>
      <c r="L439" s="62">
        <v>0.59</v>
      </c>
      <c r="M439" s="6" t="s">
        <v>15</v>
      </c>
      <c r="N439" s="8">
        <v>0.87</v>
      </c>
      <c r="O439" s="74" t="s">
        <v>107</v>
      </c>
      <c r="P439" s="75">
        <v>0.33</v>
      </c>
    </row>
    <row r="440" spans="1:28" ht="13">
      <c r="A440" s="249"/>
      <c r="B440" s="249"/>
      <c r="C440" s="249"/>
      <c r="D440" s="249"/>
      <c r="E440" s="6" t="s">
        <v>15</v>
      </c>
      <c r="F440" s="22">
        <v>6</v>
      </c>
      <c r="G440" s="245"/>
      <c r="H440" s="20"/>
      <c r="I440" s="74" t="s">
        <v>13</v>
      </c>
      <c r="J440" s="75">
        <v>0</v>
      </c>
      <c r="K440" s="50" t="s">
        <v>15</v>
      </c>
      <c r="L440" s="62">
        <v>0.55000000000000004</v>
      </c>
      <c r="M440" s="6" t="s">
        <v>15</v>
      </c>
      <c r="N440" s="8">
        <v>0.8</v>
      </c>
      <c r="O440" s="74" t="s">
        <v>13</v>
      </c>
      <c r="P440" s="75">
        <v>0</v>
      </c>
    </row>
    <row r="441" spans="1:28" ht="13">
      <c r="A441" s="249"/>
      <c r="B441" s="249"/>
      <c r="C441" s="249"/>
      <c r="D441" s="249"/>
      <c r="E441" s="6" t="s">
        <v>15</v>
      </c>
      <c r="F441" s="22">
        <v>6.1</v>
      </c>
      <c r="G441" s="246"/>
      <c r="H441" s="20"/>
      <c r="I441" s="74" t="s">
        <v>13</v>
      </c>
      <c r="J441" s="75">
        <v>0</v>
      </c>
      <c r="K441" s="50" t="s">
        <v>15</v>
      </c>
      <c r="L441" s="62">
        <v>0.28999999999999998</v>
      </c>
      <c r="M441" s="74" t="s">
        <v>13</v>
      </c>
      <c r="N441" s="75">
        <v>0</v>
      </c>
      <c r="O441" s="74" t="s">
        <v>13</v>
      </c>
      <c r="P441" s="75">
        <v>0</v>
      </c>
    </row>
    <row r="442" spans="1:28" ht="13">
      <c r="A442" s="249"/>
      <c r="B442" s="249"/>
      <c r="C442" s="249"/>
      <c r="D442" s="249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</row>
    <row r="443" spans="1:28" ht="13">
      <c r="A443" s="249"/>
      <c r="B443" s="249"/>
      <c r="C443" s="249"/>
      <c r="D443" s="249"/>
      <c r="E443" s="296" t="s">
        <v>16</v>
      </c>
      <c r="F443" s="249"/>
      <c r="G443" s="249"/>
      <c r="H443" s="249"/>
      <c r="I443" s="6"/>
      <c r="J443" s="6">
        <f>AVERAGEA(J388:J391,J432:J436)</f>
        <v>0.82333333333333347</v>
      </c>
      <c r="K443" s="6"/>
      <c r="L443" s="95">
        <f>AVERAGEA(L387:L390,L392:L393,L432:L441)</f>
        <v>0.71249999999999991</v>
      </c>
      <c r="M443" s="6"/>
      <c r="N443" s="95">
        <f>AVERAGEA(N387:N404,N431:N440)</f>
        <v>0.85178571428571437</v>
      </c>
      <c r="O443" s="6"/>
      <c r="P443" s="95">
        <f>AVERAGEA(P387:P404,P432:P436)</f>
        <v>0.71260869565217377</v>
      </c>
    </row>
    <row r="444" spans="1:28" ht="13">
      <c r="A444" s="249"/>
      <c r="B444" s="249"/>
      <c r="C444" s="249"/>
      <c r="D444" s="249"/>
      <c r="E444" s="296" t="s">
        <v>1</v>
      </c>
      <c r="F444" s="249"/>
      <c r="G444" s="249"/>
      <c r="H444" s="249"/>
      <c r="I444" s="6"/>
      <c r="J444" s="6">
        <v>20</v>
      </c>
      <c r="K444" s="6"/>
      <c r="L444" s="6">
        <v>13</v>
      </c>
      <c r="M444" s="6"/>
      <c r="N444" s="6">
        <v>1</v>
      </c>
      <c r="O444" s="6"/>
      <c r="P444" s="6">
        <v>6</v>
      </c>
    </row>
    <row r="445" spans="1:28" ht="13">
      <c r="A445" s="249"/>
      <c r="B445" s="249"/>
      <c r="C445" s="249"/>
      <c r="D445" s="249"/>
      <c r="E445" s="296" t="s">
        <v>2</v>
      </c>
      <c r="F445" s="249"/>
      <c r="G445" s="249"/>
      <c r="H445" s="249"/>
      <c r="I445" s="6"/>
      <c r="J445" s="6">
        <v>9</v>
      </c>
      <c r="K445" s="6"/>
      <c r="L445" s="6">
        <v>16</v>
      </c>
      <c r="M445" s="6"/>
      <c r="N445" s="6">
        <v>28</v>
      </c>
      <c r="O445" s="6"/>
      <c r="P445" s="6">
        <v>23</v>
      </c>
    </row>
    <row r="446" spans="1:28" ht="13">
      <c r="A446" s="249"/>
      <c r="B446" s="249"/>
      <c r="C446" s="249"/>
      <c r="D446" s="249"/>
      <c r="E446" s="78" t="s">
        <v>48</v>
      </c>
      <c r="F446" s="78"/>
      <c r="G446" s="78"/>
      <c r="H446" s="78"/>
      <c r="I446" s="6"/>
      <c r="J446" s="6">
        <v>26</v>
      </c>
      <c r="K446" s="6"/>
      <c r="L446" s="148">
        <v>26</v>
      </c>
      <c r="M446" s="6"/>
      <c r="N446" s="148">
        <v>26</v>
      </c>
      <c r="O446" s="6"/>
      <c r="P446" s="148">
        <v>26</v>
      </c>
    </row>
    <row r="447" spans="1:28" ht="13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</row>
    <row r="448" spans="1:28" ht="13">
      <c r="A448" s="305">
        <v>8</v>
      </c>
      <c r="B448" s="312" t="s">
        <v>0</v>
      </c>
      <c r="C448" s="298" t="s">
        <v>0</v>
      </c>
      <c r="D448" s="299" t="s">
        <v>78</v>
      </c>
      <c r="E448" s="87" t="s">
        <v>13</v>
      </c>
      <c r="F448" s="22">
        <v>0</v>
      </c>
      <c r="G448" s="308" t="s">
        <v>79</v>
      </c>
      <c r="H448" s="6"/>
      <c r="I448" s="79"/>
      <c r="J448" s="79"/>
      <c r="K448" s="87"/>
      <c r="L448" s="87"/>
      <c r="M448" s="79"/>
      <c r="N448" s="79"/>
      <c r="O448" s="79"/>
      <c r="P448" s="79"/>
      <c r="Q448" s="94"/>
    </row>
    <row r="449" spans="1:17" ht="13">
      <c r="A449" s="249"/>
      <c r="B449" s="249"/>
      <c r="C449" s="249"/>
      <c r="D449" s="249"/>
      <c r="E449" s="87" t="s">
        <v>13</v>
      </c>
      <c r="F449" s="22">
        <v>0.1</v>
      </c>
      <c r="G449" s="245"/>
      <c r="H449" s="6"/>
      <c r="I449" s="79"/>
      <c r="J449" s="79"/>
      <c r="K449" s="87"/>
      <c r="L449" s="87"/>
      <c r="M449" s="79"/>
      <c r="N449" s="79"/>
      <c r="O449" s="79"/>
      <c r="P449" s="79"/>
      <c r="Q449" s="94"/>
    </row>
    <row r="450" spans="1:17" ht="13">
      <c r="A450" s="249"/>
      <c r="B450" s="249"/>
      <c r="C450" s="249"/>
      <c r="D450" s="249"/>
      <c r="E450" s="87" t="s">
        <v>13</v>
      </c>
      <c r="F450" s="22">
        <v>0.2</v>
      </c>
      <c r="G450" s="245"/>
      <c r="H450" s="6"/>
      <c r="I450" s="79"/>
      <c r="J450" s="79"/>
      <c r="K450" s="87"/>
      <c r="L450" s="87"/>
      <c r="M450" s="79"/>
      <c r="N450" s="79"/>
      <c r="O450" s="79"/>
      <c r="P450" s="79"/>
      <c r="Q450" s="94"/>
    </row>
    <row r="451" spans="1:17" ht="13">
      <c r="A451" s="249"/>
      <c r="B451" s="249"/>
      <c r="C451" s="249"/>
      <c r="D451" s="249"/>
      <c r="E451" s="87" t="s">
        <v>13</v>
      </c>
      <c r="F451" s="22">
        <v>0.3</v>
      </c>
      <c r="G451" s="245"/>
      <c r="H451" s="6"/>
      <c r="I451" s="79"/>
      <c r="J451" s="79"/>
      <c r="K451" s="87"/>
      <c r="L451" s="87"/>
      <c r="M451" s="79"/>
      <c r="N451" s="79"/>
      <c r="O451" s="79"/>
      <c r="P451" s="79"/>
      <c r="Q451" s="94"/>
    </row>
    <row r="452" spans="1:17" ht="13">
      <c r="A452" s="249"/>
      <c r="B452" s="249"/>
      <c r="C452" s="249"/>
      <c r="D452" s="249"/>
      <c r="E452" s="87" t="s">
        <v>13</v>
      </c>
      <c r="F452" s="22">
        <v>0.4</v>
      </c>
      <c r="G452" s="245"/>
      <c r="H452" s="6"/>
      <c r="I452" s="79"/>
      <c r="J452" s="79"/>
      <c r="K452" s="87"/>
      <c r="L452" s="87"/>
      <c r="M452" s="79"/>
      <c r="N452" s="79"/>
      <c r="O452" s="79"/>
      <c r="P452" s="79"/>
      <c r="Q452" s="94"/>
    </row>
    <row r="453" spans="1:17" ht="13">
      <c r="A453" s="249"/>
      <c r="B453" s="249"/>
      <c r="C453" s="249"/>
      <c r="D453" s="249"/>
      <c r="E453" s="87" t="s">
        <v>13</v>
      </c>
      <c r="F453" s="22">
        <v>0.5</v>
      </c>
      <c r="G453" s="245"/>
      <c r="H453" s="6"/>
      <c r="I453" s="79"/>
      <c r="J453" s="79"/>
      <c r="K453" s="87"/>
      <c r="L453" s="87"/>
      <c r="M453" s="79"/>
      <c r="N453" s="79"/>
      <c r="O453" s="79"/>
      <c r="P453" s="79"/>
      <c r="Q453" s="94"/>
    </row>
    <row r="454" spans="1:17" ht="13">
      <c r="A454" s="249"/>
      <c r="B454" s="249"/>
      <c r="C454" s="249"/>
      <c r="D454" s="249"/>
      <c r="E454" s="87" t="s">
        <v>13</v>
      </c>
      <c r="F454" s="22">
        <v>0.6</v>
      </c>
      <c r="G454" s="245"/>
      <c r="H454" s="6"/>
      <c r="I454" s="79"/>
      <c r="J454" s="79"/>
      <c r="K454" s="87"/>
      <c r="L454" s="87"/>
      <c r="M454" s="79"/>
      <c r="N454" s="79"/>
      <c r="O454" s="79"/>
      <c r="P454" s="79"/>
      <c r="Q454" s="94"/>
    </row>
    <row r="455" spans="1:17" ht="13">
      <c r="A455" s="249"/>
      <c r="B455" s="249"/>
      <c r="C455" s="249"/>
      <c r="D455" s="249"/>
      <c r="E455" s="87" t="s">
        <v>13</v>
      </c>
      <c r="F455" s="22">
        <v>0.7</v>
      </c>
      <c r="G455" s="245"/>
      <c r="H455" s="6"/>
      <c r="I455" s="79"/>
      <c r="J455" s="79"/>
      <c r="K455" s="87"/>
      <c r="L455" s="87"/>
      <c r="M455" s="79"/>
      <c r="N455" s="79"/>
      <c r="O455" s="79"/>
      <c r="P455" s="79"/>
      <c r="Q455" s="94"/>
    </row>
    <row r="456" spans="1:17" ht="13">
      <c r="A456" s="249"/>
      <c r="B456" s="249"/>
      <c r="C456" s="249"/>
      <c r="D456" s="249"/>
      <c r="E456" s="87" t="s">
        <v>13</v>
      </c>
      <c r="F456" s="22">
        <v>0.8</v>
      </c>
      <c r="G456" s="245"/>
      <c r="H456" s="6"/>
      <c r="I456" s="79"/>
      <c r="J456" s="79"/>
      <c r="K456" s="87"/>
      <c r="L456" s="87"/>
      <c r="M456" s="79"/>
      <c r="N456" s="79"/>
      <c r="O456" s="79"/>
      <c r="P456" s="79"/>
      <c r="Q456" s="94"/>
    </row>
    <row r="457" spans="1:17" ht="13">
      <c r="A457" s="249"/>
      <c r="B457" s="249"/>
      <c r="C457" s="249"/>
      <c r="D457" s="249"/>
      <c r="E457" s="87" t="s">
        <v>13</v>
      </c>
      <c r="F457" s="22">
        <v>0.9</v>
      </c>
      <c r="G457" s="245"/>
      <c r="H457" s="6"/>
      <c r="I457" s="79"/>
      <c r="J457" s="79"/>
      <c r="K457" s="87"/>
      <c r="L457" s="87"/>
      <c r="M457" s="79"/>
      <c r="N457" s="79"/>
      <c r="O457" s="79"/>
      <c r="P457" s="79"/>
      <c r="Q457" s="94"/>
    </row>
    <row r="458" spans="1:17" ht="13">
      <c r="A458" s="249"/>
      <c r="B458" s="249"/>
      <c r="C458" s="249"/>
      <c r="D458" s="249"/>
      <c r="E458" s="87" t="s">
        <v>13</v>
      </c>
      <c r="F458" s="22">
        <v>1</v>
      </c>
      <c r="G458" s="245"/>
      <c r="H458" s="6"/>
      <c r="I458" s="79"/>
      <c r="J458" s="79"/>
      <c r="K458" s="87"/>
      <c r="L458" s="87"/>
      <c r="M458" s="79"/>
      <c r="N458" s="79"/>
      <c r="O458" s="79"/>
      <c r="P458" s="79"/>
      <c r="Q458" s="94"/>
    </row>
    <row r="459" spans="1:17" ht="13">
      <c r="A459" s="249"/>
      <c r="B459" s="249"/>
      <c r="C459" s="249"/>
      <c r="D459" s="249"/>
      <c r="E459" s="87" t="s">
        <v>13</v>
      </c>
      <c r="F459" s="22">
        <v>1.1000000000000001</v>
      </c>
      <c r="G459" s="245"/>
      <c r="H459" s="6"/>
      <c r="I459" s="79"/>
      <c r="J459" s="79"/>
      <c r="K459" s="87"/>
      <c r="L459" s="87"/>
      <c r="M459" s="79"/>
      <c r="N459" s="79"/>
      <c r="O459" s="79"/>
      <c r="P459" s="79"/>
      <c r="Q459" s="94"/>
    </row>
    <row r="460" spans="1:17" ht="13">
      <c r="A460" s="249"/>
      <c r="B460" s="249"/>
      <c r="C460" s="249"/>
      <c r="D460" s="249"/>
      <c r="E460" s="87" t="s">
        <v>13</v>
      </c>
      <c r="F460" s="22">
        <v>1.2</v>
      </c>
      <c r="G460" s="245"/>
      <c r="H460" s="6"/>
      <c r="I460" s="79"/>
      <c r="J460" s="79"/>
      <c r="K460" s="87"/>
      <c r="L460" s="87"/>
      <c r="M460" s="79"/>
      <c r="N460" s="79"/>
      <c r="O460" s="79"/>
      <c r="P460" s="79"/>
      <c r="Q460" s="94"/>
    </row>
    <row r="461" spans="1:17" ht="13">
      <c r="A461" s="249"/>
      <c r="B461" s="249"/>
      <c r="C461" s="249"/>
      <c r="D461" s="249"/>
      <c r="E461" s="87" t="s">
        <v>13</v>
      </c>
      <c r="F461" s="22">
        <v>1.3</v>
      </c>
      <c r="G461" s="245"/>
      <c r="H461" s="6"/>
      <c r="I461" s="79"/>
      <c r="J461" s="79"/>
      <c r="K461" s="87"/>
      <c r="L461" s="87"/>
      <c r="M461" s="79"/>
      <c r="N461" s="79"/>
      <c r="O461" s="79"/>
      <c r="P461" s="79"/>
      <c r="Q461" s="94"/>
    </row>
    <row r="462" spans="1:17" ht="13">
      <c r="A462" s="249"/>
      <c r="B462" s="249"/>
      <c r="C462" s="249"/>
      <c r="D462" s="249"/>
      <c r="E462" s="87" t="s">
        <v>13</v>
      </c>
      <c r="F462" s="22">
        <v>1.4</v>
      </c>
      <c r="G462" s="245"/>
      <c r="H462" s="6"/>
      <c r="I462" s="79"/>
      <c r="J462" s="79"/>
      <c r="K462" s="87"/>
      <c r="L462" s="87"/>
      <c r="M462" s="79"/>
      <c r="N462" s="79"/>
      <c r="O462" s="79"/>
      <c r="P462" s="79"/>
      <c r="Q462" s="94"/>
    </row>
    <row r="463" spans="1:17" ht="13">
      <c r="A463" s="249"/>
      <c r="B463" s="249"/>
      <c r="C463" s="249"/>
      <c r="D463" s="249"/>
      <c r="E463" s="87" t="s">
        <v>13</v>
      </c>
      <c r="F463" s="22">
        <v>1.5</v>
      </c>
      <c r="G463" s="245"/>
      <c r="H463" s="6"/>
      <c r="I463" s="79"/>
      <c r="J463" s="79"/>
      <c r="K463" s="87"/>
      <c r="L463" s="87"/>
      <c r="M463" s="79"/>
      <c r="N463" s="79"/>
      <c r="O463" s="79"/>
      <c r="P463" s="79"/>
      <c r="Q463" s="94"/>
    </row>
    <row r="464" spans="1:17" ht="13">
      <c r="A464" s="249"/>
      <c r="B464" s="249"/>
      <c r="C464" s="249"/>
      <c r="D464" s="249"/>
      <c r="E464" s="87" t="s">
        <v>13</v>
      </c>
      <c r="F464" s="22">
        <v>1.6</v>
      </c>
      <c r="G464" s="245"/>
      <c r="H464" s="6"/>
      <c r="I464" s="79"/>
      <c r="J464" s="79"/>
      <c r="K464" s="87"/>
      <c r="L464" s="87"/>
      <c r="M464" s="79"/>
      <c r="N464" s="79"/>
      <c r="O464" s="79"/>
      <c r="P464" s="79"/>
      <c r="Q464" s="94"/>
    </row>
    <row r="465" spans="1:17" ht="13">
      <c r="A465" s="249"/>
      <c r="B465" s="249"/>
      <c r="C465" s="249"/>
      <c r="D465" s="249"/>
      <c r="E465" s="87" t="s">
        <v>13</v>
      </c>
      <c r="F465" s="22">
        <v>1.7</v>
      </c>
      <c r="G465" s="245"/>
      <c r="H465" s="6"/>
      <c r="I465" s="79"/>
      <c r="J465" s="79"/>
      <c r="K465" s="87"/>
      <c r="L465" s="87"/>
      <c r="M465" s="79"/>
      <c r="N465" s="79"/>
      <c r="O465" s="79"/>
      <c r="P465" s="79"/>
      <c r="Q465" s="94"/>
    </row>
    <row r="466" spans="1:17" ht="13">
      <c r="A466" s="249"/>
      <c r="B466" s="249"/>
      <c r="C466" s="249"/>
      <c r="D466" s="249"/>
      <c r="E466" s="87" t="s">
        <v>13</v>
      </c>
      <c r="F466" s="22">
        <v>1.8</v>
      </c>
      <c r="G466" s="245"/>
      <c r="H466" s="6"/>
      <c r="I466" s="79"/>
      <c r="J466" s="79"/>
      <c r="K466" s="87"/>
      <c r="L466" s="87"/>
      <c r="M466" s="79"/>
      <c r="N466" s="79"/>
      <c r="O466" s="79"/>
      <c r="P466" s="79"/>
      <c r="Q466" s="94"/>
    </row>
    <row r="467" spans="1:17" ht="13">
      <c r="A467" s="249"/>
      <c r="B467" s="249"/>
      <c r="C467" s="249"/>
      <c r="D467" s="249"/>
      <c r="E467" s="87" t="s">
        <v>13</v>
      </c>
      <c r="F467" s="22">
        <v>1.9</v>
      </c>
      <c r="G467" s="245"/>
      <c r="H467" s="6"/>
      <c r="I467" s="79"/>
      <c r="J467" s="79"/>
      <c r="K467" s="87"/>
      <c r="L467" s="87"/>
      <c r="M467" s="79"/>
      <c r="N467" s="79"/>
      <c r="O467" s="79"/>
      <c r="P467" s="79"/>
      <c r="Q467" s="94"/>
    </row>
    <row r="468" spans="1:17" ht="13">
      <c r="A468" s="249"/>
      <c r="B468" s="249"/>
      <c r="C468" s="249"/>
      <c r="D468" s="249"/>
      <c r="E468" s="87" t="s">
        <v>13</v>
      </c>
      <c r="F468" s="22">
        <v>2</v>
      </c>
      <c r="G468" s="245"/>
      <c r="H468" s="6"/>
      <c r="I468" s="79"/>
      <c r="J468" s="79"/>
      <c r="K468" s="87"/>
      <c r="L468" s="87"/>
      <c r="M468" s="79"/>
      <c r="N468" s="79"/>
      <c r="O468" s="79"/>
      <c r="P468" s="79"/>
      <c r="Q468" s="94"/>
    </row>
    <row r="469" spans="1:17" ht="13">
      <c r="A469" s="249"/>
      <c r="B469" s="249"/>
      <c r="C469" s="249"/>
      <c r="D469" s="249"/>
      <c r="E469" s="87" t="s">
        <v>13</v>
      </c>
      <c r="F469" s="22">
        <v>2.1</v>
      </c>
      <c r="G469" s="245"/>
      <c r="H469" s="6"/>
      <c r="I469" s="79"/>
      <c r="J469" s="79"/>
      <c r="K469" s="87"/>
      <c r="L469" s="87"/>
      <c r="M469" s="79"/>
      <c r="N469" s="79"/>
      <c r="O469" s="79"/>
      <c r="P469" s="79"/>
      <c r="Q469" s="94"/>
    </row>
    <row r="470" spans="1:17" ht="13">
      <c r="A470" s="249"/>
      <c r="B470" s="249"/>
      <c r="C470" s="249"/>
      <c r="D470" s="249"/>
      <c r="E470" s="87" t="s">
        <v>13</v>
      </c>
      <c r="F470" s="22">
        <v>2.2000000000000002</v>
      </c>
      <c r="G470" s="245"/>
      <c r="H470" s="6"/>
      <c r="I470" s="79"/>
      <c r="J470" s="79"/>
      <c r="K470" s="87"/>
      <c r="L470" s="87"/>
      <c r="M470" s="79"/>
      <c r="N470" s="79"/>
      <c r="O470" s="79"/>
      <c r="P470" s="79"/>
      <c r="Q470" s="94"/>
    </row>
    <row r="471" spans="1:17" ht="13">
      <c r="A471" s="249"/>
      <c r="B471" s="249"/>
      <c r="C471" s="249"/>
      <c r="D471" s="249"/>
      <c r="E471" s="87" t="s">
        <v>13</v>
      </c>
      <c r="F471" s="22">
        <v>2.2999999999999998</v>
      </c>
      <c r="G471" s="245"/>
      <c r="H471" s="6"/>
      <c r="I471" s="79"/>
      <c r="J471" s="79"/>
      <c r="K471" s="87"/>
      <c r="L471" s="87"/>
      <c r="M471" s="79"/>
      <c r="N471" s="79"/>
      <c r="O471" s="79"/>
      <c r="P471" s="79"/>
      <c r="Q471" s="94"/>
    </row>
    <row r="472" spans="1:17" ht="13">
      <c r="A472" s="249"/>
      <c r="B472" s="249"/>
      <c r="C472" s="249"/>
      <c r="D472" s="249"/>
      <c r="E472" s="87" t="s">
        <v>13</v>
      </c>
      <c r="F472" s="22">
        <v>2.4</v>
      </c>
      <c r="G472" s="245"/>
      <c r="H472" s="6"/>
      <c r="I472" s="79"/>
      <c r="J472" s="79"/>
      <c r="K472" s="87"/>
      <c r="L472" s="87"/>
      <c r="M472" s="79"/>
      <c r="N472" s="79"/>
      <c r="O472" s="79"/>
      <c r="P472" s="79"/>
      <c r="Q472" s="94"/>
    </row>
    <row r="473" spans="1:17" ht="13">
      <c r="A473" s="249"/>
      <c r="B473" s="249"/>
      <c r="C473" s="249"/>
      <c r="D473" s="249"/>
      <c r="E473" s="87" t="s">
        <v>13</v>
      </c>
      <c r="F473" s="22">
        <v>2.5</v>
      </c>
      <c r="G473" s="245"/>
      <c r="H473" s="6"/>
      <c r="I473" s="79"/>
      <c r="J473" s="79"/>
      <c r="K473" s="87"/>
      <c r="L473" s="87"/>
      <c r="M473" s="79"/>
      <c r="N473" s="79"/>
      <c r="O473" s="79"/>
      <c r="P473" s="79"/>
      <c r="Q473" s="94"/>
    </row>
    <row r="474" spans="1:17" ht="13">
      <c r="A474" s="249"/>
      <c r="B474" s="249"/>
      <c r="C474" s="249"/>
      <c r="D474" s="249"/>
      <c r="E474" s="87" t="s">
        <v>13</v>
      </c>
      <c r="F474" s="22">
        <v>2.6</v>
      </c>
      <c r="G474" s="245"/>
      <c r="H474" s="6"/>
      <c r="I474" s="79"/>
      <c r="J474" s="79"/>
      <c r="K474" s="87"/>
      <c r="L474" s="87"/>
      <c r="M474" s="79"/>
      <c r="N474" s="79"/>
      <c r="O474" s="79"/>
      <c r="P474" s="79"/>
      <c r="Q474" s="94"/>
    </row>
    <row r="475" spans="1:17" ht="13">
      <c r="A475" s="249"/>
      <c r="B475" s="249"/>
      <c r="C475" s="249"/>
      <c r="D475" s="249"/>
      <c r="E475" s="87" t="s">
        <v>13</v>
      </c>
      <c r="F475" s="22">
        <v>2.7</v>
      </c>
      <c r="G475" s="245"/>
      <c r="H475" s="6"/>
      <c r="I475" s="79"/>
      <c r="J475" s="79"/>
      <c r="K475" s="87"/>
      <c r="L475" s="87"/>
      <c r="M475" s="79"/>
      <c r="N475" s="79"/>
      <c r="O475" s="79"/>
      <c r="P475" s="79"/>
      <c r="Q475" s="94"/>
    </row>
    <row r="476" spans="1:17" ht="13">
      <c r="A476" s="249"/>
      <c r="B476" s="249"/>
      <c r="C476" s="249"/>
      <c r="D476" s="249"/>
      <c r="E476" s="87" t="s">
        <v>13</v>
      </c>
      <c r="F476" s="22">
        <v>2.8</v>
      </c>
      <c r="G476" s="245"/>
      <c r="H476" s="6"/>
      <c r="I476" s="79"/>
      <c r="J476" s="79"/>
      <c r="K476" s="87"/>
      <c r="L476" s="87"/>
      <c r="M476" s="79"/>
      <c r="N476" s="79"/>
      <c r="O476" s="79"/>
      <c r="P476" s="79"/>
      <c r="Q476" s="94"/>
    </row>
    <row r="477" spans="1:17" ht="13">
      <c r="A477" s="249"/>
      <c r="B477" s="249"/>
      <c r="C477" s="249"/>
      <c r="D477" s="249"/>
      <c r="E477" s="87" t="s">
        <v>13</v>
      </c>
      <c r="F477" s="22">
        <v>2.9</v>
      </c>
      <c r="G477" s="245"/>
      <c r="H477" s="6"/>
      <c r="I477" s="79"/>
      <c r="J477" s="79"/>
      <c r="K477" s="87"/>
      <c r="L477" s="87"/>
      <c r="M477" s="79"/>
      <c r="N477" s="79"/>
      <c r="O477" s="79"/>
      <c r="P477" s="79"/>
      <c r="Q477" s="94"/>
    </row>
    <row r="478" spans="1:17" ht="13">
      <c r="A478" s="249"/>
      <c r="B478" s="249"/>
      <c r="C478" s="249"/>
      <c r="D478" s="249"/>
      <c r="E478" s="87" t="s">
        <v>13</v>
      </c>
      <c r="F478" s="22">
        <v>3</v>
      </c>
      <c r="G478" s="245"/>
      <c r="H478" s="6"/>
      <c r="I478" s="79"/>
      <c r="J478" s="79"/>
      <c r="K478" s="87"/>
      <c r="L478" s="87"/>
      <c r="M478" s="79"/>
      <c r="N478" s="79"/>
      <c r="O478" s="79"/>
      <c r="P478" s="79"/>
      <c r="Q478" s="94"/>
    </row>
    <row r="479" spans="1:17" ht="13">
      <c r="A479" s="249"/>
      <c r="B479" s="249"/>
      <c r="C479" s="249"/>
      <c r="D479" s="249"/>
      <c r="E479" s="87" t="s">
        <v>13</v>
      </c>
      <c r="F479" s="22">
        <v>3.1</v>
      </c>
      <c r="G479" s="245"/>
      <c r="H479" s="6"/>
      <c r="I479" s="79"/>
      <c r="J479" s="79"/>
      <c r="K479" s="87"/>
      <c r="L479" s="87"/>
      <c r="M479" s="79"/>
      <c r="N479" s="79"/>
      <c r="O479" s="79"/>
      <c r="P479" s="79"/>
      <c r="Q479" s="94"/>
    </row>
    <row r="480" spans="1:17" ht="13">
      <c r="A480" s="249"/>
      <c r="B480" s="249"/>
      <c r="C480" s="249"/>
      <c r="D480" s="249"/>
      <c r="E480" s="87" t="s">
        <v>13</v>
      </c>
      <c r="F480" s="22">
        <v>3.2</v>
      </c>
      <c r="G480" s="245"/>
      <c r="H480" s="6"/>
      <c r="I480" s="79"/>
      <c r="J480" s="79"/>
      <c r="K480" s="87"/>
      <c r="L480" s="87"/>
      <c r="M480" s="79"/>
      <c r="N480" s="79"/>
      <c r="O480" s="79"/>
      <c r="P480" s="79"/>
      <c r="Q480" s="94"/>
    </row>
    <row r="481" spans="1:17" ht="13">
      <c r="A481" s="249"/>
      <c r="B481" s="249"/>
      <c r="C481" s="249"/>
      <c r="D481" s="249"/>
      <c r="E481" s="87" t="s">
        <v>13</v>
      </c>
      <c r="F481" s="22">
        <v>3.3</v>
      </c>
      <c r="G481" s="245"/>
      <c r="H481" s="6"/>
      <c r="I481" s="79"/>
      <c r="J481" s="79"/>
      <c r="K481" s="87"/>
      <c r="L481" s="87"/>
      <c r="M481" s="79"/>
      <c r="N481" s="79"/>
      <c r="O481" s="79"/>
      <c r="P481" s="79"/>
      <c r="Q481" s="94"/>
    </row>
    <row r="482" spans="1:17" ht="13">
      <c r="A482" s="249"/>
      <c r="B482" s="249"/>
      <c r="C482" s="249"/>
      <c r="D482" s="249"/>
      <c r="E482" s="87" t="s">
        <v>13</v>
      </c>
      <c r="F482" s="22">
        <v>3.4</v>
      </c>
      <c r="G482" s="245"/>
      <c r="H482" s="6"/>
      <c r="I482" s="79"/>
      <c r="J482" s="79"/>
      <c r="K482" s="87"/>
      <c r="L482" s="87"/>
      <c r="M482" s="79"/>
      <c r="N482" s="79"/>
      <c r="O482" s="79"/>
      <c r="P482" s="79"/>
      <c r="Q482" s="94"/>
    </row>
    <row r="483" spans="1:17" ht="13">
      <c r="A483" s="249"/>
      <c r="B483" s="249"/>
      <c r="C483" s="249"/>
      <c r="D483" s="249"/>
      <c r="E483" s="87" t="s">
        <v>13</v>
      </c>
      <c r="F483" s="22">
        <v>3.5</v>
      </c>
      <c r="G483" s="245"/>
      <c r="H483" s="6"/>
      <c r="I483" s="79"/>
      <c r="J483" s="79"/>
      <c r="K483" s="87"/>
      <c r="L483" s="87"/>
      <c r="M483" s="79"/>
      <c r="N483" s="79"/>
      <c r="O483" s="79"/>
      <c r="P483" s="79"/>
      <c r="Q483" s="94"/>
    </row>
    <row r="484" spans="1:17" ht="13">
      <c r="A484" s="249"/>
      <c r="B484" s="249"/>
      <c r="C484" s="249"/>
      <c r="D484" s="249"/>
      <c r="E484" s="87" t="s">
        <v>13</v>
      </c>
      <c r="F484" s="22">
        <v>3.6</v>
      </c>
      <c r="G484" s="245"/>
      <c r="H484" s="6"/>
      <c r="I484" s="79"/>
      <c r="J484" s="79"/>
      <c r="K484" s="87"/>
      <c r="L484" s="87"/>
      <c r="M484" s="79"/>
      <c r="N484" s="79"/>
      <c r="O484" s="79"/>
      <c r="P484" s="79"/>
      <c r="Q484" s="94"/>
    </row>
    <row r="485" spans="1:17" ht="13">
      <c r="A485" s="249"/>
      <c r="B485" s="249"/>
      <c r="C485" s="249"/>
      <c r="D485" s="249"/>
      <c r="E485" s="87" t="s">
        <v>13</v>
      </c>
      <c r="F485" s="22">
        <v>3.7</v>
      </c>
      <c r="G485" s="245"/>
      <c r="H485" s="6"/>
      <c r="I485" s="79"/>
      <c r="J485" s="79"/>
      <c r="K485" s="87"/>
      <c r="L485" s="87"/>
      <c r="M485" s="79"/>
      <c r="N485" s="79"/>
      <c r="O485" s="79"/>
      <c r="P485" s="79"/>
      <c r="Q485" s="94"/>
    </row>
    <row r="486" spans="1:17" ht="13">
      <c r="A486" s="249"/>
      <c r="B486" s="249"/>
      <c r="C486" s="249"/>
      <c r="D486" s="249"/>
      <c r="E486" s="87" t="s">
        <v>13</v>
      </c>
      <c r="F486" s="22">
        <v>3.8</v>
      </c>
      <c r="G486" s="245"/>
      <c r="H486" s="6"/>
      <c r="I486" s="79"/>
      <c r="J486" s="79"/>
      <c r="K486" s="87"/>
      <c r="L486" s="87"/>
      <c r="M486" s="79"/>
      <c r="N486" s="79"/>
      <c r="O486" s="79"/>
      <c r="P486" s="79"/>
      <c r="Q486" s="94"/>
    </row>
    <row r="487" spans="1:17" ht="13">
      <c r="A487" s="249"/>
      <c r="B487" s="249"/>
      <c r="C487" s="249"/>
      <c r="D487" s="249"/>
      <c r="E487" s="87" t="s">
        <v>13</v>
      </c>
      <c r="F487" s="22">
        <v>3.9</v>
      </c>
      <c r="G487" s="245"/>
      <c r="H487" s="6"/>
      <c r="I487" s="79"/>
      <c r="J487" s="79"/>
      <c r="K487" s="87"/>
      <c r="L487" s="87"/>
      <c r="M487" s="79"/>
      <c r="N487" s="79"/>
      <c r="O487" s="79"/>
      <c r="P487" s="79"/>
      <c r="Q487" s="94"/>
    </row>
    <row r="488" spans="1:17" ht="13">
      <c r="A488" s="249"/>
      <c r="B488" s="249"/>
      <c r="C488" s="249"/>
      <c r="D488" s="249"/>
      <c r="E488" s="87" t="s">
        <v>13</v>
      </c>
      <c r="F488" s="22">
        <v>4</v>
      </c>
      <c r="G488" s="245"/>
      <c r="H488" s="6"/>
      <c r="I488" s="79"/>
      <c r="J488" s="79"/>
      <c r="K488" s="87"/>
      <c r="L488" s="87"/>
      <c r="M488" s="79"/>
      <c r="N488" s="79"/>
      <c r="O488" s="79"/>
      <c r="P488" s="79"/>
      <c r="Q488" s="94"/>
    </row>
    <row r="489" spans="1:17" ht="13">
      <c r="A489" s="249"/>
      <c r="B489" s="249"/>
      <c r="C489" s="249"/>
      <c r="D489" s="249"/>
      <c r="E489" s="87" t="s">
        <v>13</v>
      </c>
      <c r="F489" s="22">
        <v>4.0999999999999996</v>
      </c>
      <c r="G489" s="245"/>
      <c r="H489" s="6"/>
      <c r="I489" s="79"/>
      <c r="J489" s="79"/>
      <c r="K489" s="87"/>
      <c r="L489" s="87"/>
      <c r="M489" s="79"/>
      <c r="N489" s="79"/>
      <c r="O489" s="79"/>
      <c r="P489" s="79"/>
      <c r="Q489" s="94"/>
    </row>
    <row r="490" spans="1:17" ht="13">
      <c r="A490" s="249"/>
      <c r="B490" s="249"/>
      <c r="C490" s="249"/>
      <c r="D490" s="249"/>
      <c r="E490" s="87" t="s">
        <v>13</v>
      </c>
      <c r="F490" s="22">
        <v>4.2</v>
      </c>
      <c r="G490" s="245"/>
      <c r="H490" s="6"/>
      <c r="I490" s="79"/>
      <c r="J490" s="79"/>
      <c r="K490" s="87"/>
      <c r="L490" s="87"/>
      <c r="M490" s="79"/>
      <c r="N490" s="79"/>
      <c r="O490" s="79"/>
      <c r="P490" s="79"/>
      <c r="Q490" s="94"/>
    </row>
    <row r="491" spans="1:17" ht="13">
      <c r="A491" s="249"/>
      <c r="B491" s="249"/>
      <c r="C491" s="249"/>
      <c r="D491" s="249"/>
      <c r="E491" s="87" t="s">
        <v>13</v>
      </c>
      <c r="F491" s="22">
        <v>4.3</v>
      </c>
      <c r="G491" s="245"/>
      <c r="H491" s="6"/>
      <c r="I491" s="79"/>
      <c r="J491" s="79"/>
      <c r="K491" s="87"/>
      <c r="L491" s="87"/>
      <c r="M491" s="79"/>
      <c r="N491" s="79"/>
      <c r="O491" s="79"/>
      <c r="P491" s="79"/>
      <c r="Q491" s="94"/>
    </row>
    <row r="492" spans="1:17" ht="13">
      <c r="A492" s="249"/>
      <c r="B492" s="249"/>
      <c r="C492" s="249"/>
      <c r="D492" s="249"/>
      <c r="E492" s="87" t="s">
        <v>13</v>
      </c>
      <c r="F492" s="22">
        <v>4.4000000000000004</v>
      </c>
      <c r="G492" s="245"/>
      <c r="H492" s="6"/>
      <c r="I492" s="79"/>
      <c r="J492" s="79"/>
      <c r="K492" s="87"/>
      <c r="L492" s="87"/>
      <c r="M492" s="79"/>
      <c r="N492" s="79"/>
      <c r="O492" s="79"/>
      <c r="P492" s="79"/>
      <c r="Q492" s="94"/>
    </row>
    <row r="493" spans="1:17" ht="13">
      <c r="A493" s="249"/>
      <c r="B493" s="249"/>
      <c r="C493" s="249"/>
      <c r="D493" s="249"/>
      <c r="E493" s="87" t="s">
        <v>13</v>
      </c>
      <c r="F493" s="22">
        <v>4.5</v>
      </c>
      <c r="G493" s="245"/>
      <c r="H493" s="6"/>
      <c r="I493" s="79"/>
      <c r="J493" s="79"/>
      <c r="K493" s="87"/>
      <c r="L493" s="87"/>
      <c r="M493" s="79"/>
      <c r="N493" s="79"/>
      <c r="O493" s="79"/>
      <c r="P493" s="79"/>
      <c r="Q493" s="94"/>
    </row>
    <row r="494" spans="1:17" ht="13">
      <c r="A494" s="249"/>
      <c r="B494" s="249"/>
      <c r="C494" s="249"/>
      <c r="D494" s="249"/>
      <c r="E494" s="20" t="s">
        <v>15</v>
      </c>
      <c r="F494" s="22">
        <v>4.5999999999999996</v>
      </c>
      <c r="G494" s="245"/>
      <c r="H494" s="20" t="s">
        <v>80</v>
      </c>
      <c r="I494" s="6" t="s">
        <v>15</v>
      </c>
      <c r="J494" s="8">
        <v>0.93</v>
      </c>
      <c r="K494" s="50" t="s">
        <v>15</v>
      </c>
      <c r="L494" s="62">
        <v>0.91</v>
      </c>
      <c r="M494" s="6" t="s">
        <v>15</v>
      </c>
      <c r="N494" s="8">
        <v>0.94</v>
      </c>
      <c r="O494" s="6" t="s">
        <v>15</v>
      </c>
      <c r="P494" s="8">
        <v>0.93</v>
      </c>
      <c r="Q494" s="94"/>
    </row>
    <row r="495" spans="1:17" ht="13">
      <c r="A495" s="249"/>
      <c r="B495" s="249"/>
      <c r="C495" s="249"/>
      <c r="D495" s="249"/>
      <c r="E495" s="20" t="s">
        <v>15</v>
      </c>
      <c r="F495" s="22">
        <v>4.7</v>
      </c>
      <c r="G495" s="245"/>
      <c r="H495" s="20" t="s">
        <v>80</v>
      </c>
      <c r="I495" s="6" t="s">
        <v>15</v>
      </c>
      <c r="J495" s="8">
        <v>0.92</v>
      </c>
      <c r="K495" s="50" t="s">
        <v>15</v>
      </c>
      <c r="L495" s="62">
        <v>0.91</v>
      </c>
      <c r="M495" s="6" t="s">
        <v>15</v>
      </c>
      <c r="N495" s="8">
        <v>0.94</v>
      </c>
      <c r="O495" s="6" t="s">
        <v>15</v>
      </c>
      <c r="P495" s="8">
        <v>0.93</v>
      </c>
      <c r="Q495" s="94"/>
    </row>
    <row r="496" spans="1:17" ht="13">
      <c r="A496" s="249"/>
      <c r="B496" s="249"/>
      <c r="C496" s="249"/>
      <c r="D496" s="249"/>
      <c r="E496" s="20" t="s">
        <v>15</v>
      </c>
      <c r="F496" s="22">
        <v>4.8</v>
      </c>
      <c r="G496" s="245"/>
      <c r="H496" s="20" t="s">
        <v>80</v>
      </c>
      <c r="I496" s="6" t="s">
        <v>15</v>
      </c>
      <c r="J496" s="8">
        <v>0.92</v>
      </c>
      <c r="K496" s="50" t="s">
        <v>15</v>
      </c>
      <c r="L496" s="62">
        <v>0.91</v>
      </c>
      <c r="M496" s="6" t="s">
        <v>15</v>
      </c>
      <c r="N496" s="8">
        <v>0.94</v>
      </c>
      <c r="O496" s="6" t="s">
        <v>15</v>
      </c>
      <c r="P496" s="8">
        <v>0.93</v>
      </c>
      <c r="Q496" s="94"/>
    </row>
    <row r="497" spans="1:17" ht="13">
      <c r="A497" s="249"/>
      <c r="B497" s="249"/>
      <c r="C497" s="249"/>
      <c r="D497" s="249"/>
      <c r="E497" s="20" t="s">
        <v>15</v>
      </c>
      <c r="F497" s="22">
        <v>4.9000000000000004</v>
      </c>
      <c r="G497" s="245"/>
      <c r="H497" s="20"/>
      <c r="I497" s="6" t="s">
        <v>15</v>
      </c>
      <c r="J497" s="8">
        <v>0.93</v>
      </c>
      <c r="K497" s="50" t="s">
        <v>15</v>
      </c>
      <c r="L497" s="62">
        <v>0.91</v>
      </c>
      <c r="M497" s="6" t="s">
        <v>15</v>
      </c>
      <c r="N497" s="8">
        <v>0.94</v>
      </c>
      <c r="O497" s="6" t="s">
        <v>15</v>
      </c>
      <c r="P497" s="8">
        <v>0.93</v>
      </c>
      <c r="Q497" s="94"/>
    </row>
    <row r="498" spans="1:17" ht="13">
      <c r="A498" s="249"/>
      <c r="B498" s="249"/>
      <c r="C498" s="249"/>
      <c r="D498" s="249"/>
      <c r="E498" s="20" t="s">
        <v>15</v>
      </c>
      <c r="F498" s="22">
        <v>5</v>
      </c>
      <c r="G498" s="245"/>
      <c r="H498" s="20"/>
      <c r="I498" s="6" t="s">
        <v>15</v>
      </c>
      <c r="J498" s="8">
        <v>0.95</v>
      </c>
      <c r="K498" s="50" t="s">
        <v>15</v>
      </c>
      <c r="L498" s="62">
        <v>0.9</v>
      </c>
      <c r="M498" s="6" t="s">
        <v>15</v>
      </c>
      <c r="N498" s="8">
        <v>0.95</v>
      </c>
      <c r="O498" s="6" t="s">
        <v>15</v>
      </c>
      <c r="P498" s="8">
        <v>0.94</v>
      </c>
      <c r="Q498" s="94"/>
    </row>
    <row r="499" spans="1:17" ht="13">
      <c r="A499" s="249"/>
      <c r="B499" s="249"/>
      <c r="C499" s="249"/>
      <c r="D499" s="249"/>
      <c r="E499" s="20" t="s">
        <v>15</v>
      </c>
      <c r="F499" s="22">
        <v>5.0999999999999996</v>
      </c>
      <c r="G499" s="245"/>
      <c r="H499" s="20"/>
      <c r="I499" s="6" t="s">
        <v>15</v>
      </c>
      <c r="J499" s="8">
        <v>0.94</v>
      </c>
      <c r="K499" s="50" t="s">
        <v>15</v>
      </c>
      <c r="L499" s="62">
        <v>0.89</v>
      </c>
      <c r="M499" s="6" t="s">
        <v>15</v>
      </c>
      <c r="N499" s="8">
        <v>0.94</v>
      </c>
      <c r="O499" s="6" t="s">
        <v>15</v>
      </c>
      <c r="P499" s="8">
        <v>0.94</v>
      </c>
      <c r="Q499" s="94"/>
    </row>
    <row r="500" spans="1:17" ht="13">
      <c r="A500" s="249"/>
      <c r="B500" s="249"/>
      <c r="C500" s="249"/>
      <c r="D500" s="249"/>
      <c r="E500" s="20" t="s">
        <v>15</v>
      </c>
      <c r="F500" s="22">
        <v>5.2</v>
      </c>
      <c r="G500" s="245"/>
      <c r="H500" s="20"/>
      <c r="I500" s="6" t="s">
        <v>15</v>
      </c>
      <c r="J500" s="8">
        <v>0.93</v>
      </c>
      <c r="K500" s="50" t="s">
        <v>15</v>
      </c>
      <c r="L500" s="62">
        <v>0.89</v>
      </c>
      <c r="M500" s="6" t="s">
        <v>15</v>
      </c>
      <c r="N500" s="8">
        <v>0.95</v>
      </c>
      <c r="O500" s="6" t="s">
        <v>15</v>
      </c>
      <c r="P500" s="8">
        <v>0.94</v>
      </c>
      <c r="Q500" s="94"/>
    </row>
    <row r="501" spans="1:17" ht="13">
      <c r="A501" s="249"/>
      <c r="B501" s="249"/>
      <c r="C501" s="249"/>
      <c r="D501" s="249"/>
      <c r="E501" s="20" t="s">
        <v>15</v>
      </c>
      <c r="F501" s="22">
        <v>5.3</v>
      </c>
      <c r="G501" s="245"/>
      <c r="H501" s="20"/>
      <c r="I501" s="6" t="s">
        <v>15</v>
      </c>
      <c r="J501" s="8">
        <v>0.93</v>
      </c>
      <c r="K501" s="50" t="s">
        <v>15</v>
      </c>
      <c r="L501" s="62">
        <v>0.89</v>
      </c>
      <c r="M501" s="6" t="s">
        <v>15</v>
      </c>
      <c r="N501" s="8">
        <v>0.95</v>
      </c>
      <c r="O501" s="6" t="s">
        <v>15</v>
      </c>
      <c r="P501" s="8">
        <v>0.93</v>
      </c>
      <c r="Q501" s="94"/>
    </row>
    <row r="502" spans="1:17" ht="13">
      <c r="A502" s="249"/>
      <c r="B502" s="249"/>
      <c r="C502" s="249"/>
      <c r="D502" s="249"/>
      <c r="E502" s="20" t="s">
        <v>15</v>
      </c>
      <c r="F502" s="22">
        <v>5.4</v>
      </c>
      <c r="G502" s="245"/>
      <c r="H502" s="20" t="s">
        <v>80</v>
      </c>
      <c r="I502" s="6" t="s">
        <v>15</v>
      </c>
      <c r="J502" s="8">
        <v>0.93</v>
      </c>
      <c r="K502" s="50" t="s">
        <v>15</v>
      </c>
      <c r="L502" s="62">
        <v>0.89</v>
      </c>
      <c r="M502" s="6" t="s">
        <v>15</v>
      </c>
      <c r="N502" s="8">
        <v>0.94</v>
      </c>
      <c r="O502" s="6" t="s">
        <v>15</v>
      </c>
      <c r="P502" s="8">
        <v>0.93</v>
      </c>
      <c r="Q502" s="94"/>
    </row>
    <row r="503" spans="1:17" ht="13">
      <c r="A503" s="249"/>
      <c r="B503" s="249"/>
      <c r="C503" s="249"/>
      <c r="D503" s="249"/>
      <c r="E503" s="20" t="s">
        <v>15</v>
      </c>
      <c r="F503" s="22">
        <v>5.5</v>
      </c>
      <c r="G503" s="245"/>
      <c r="H503" s="6"/>
      <c r="I503" s="6" t="s">
        <v>15</v>
      </c>
      <c r="J503" s="8">
        <v>0.93</v>
      </c>
      <c r="K503" s="50" t="s">
        <v>15</v>
      </c>
      <c r="L503" s="62">
        <v>0.89</v>
      </c>
      <c r="M503" s="6" t="s">
        <v>15</v>
      </c>
      <c r="N503" s="8">
        <v>0.95</v>
      </c>
      <c r="O503" s="6" t="s">
        <v>15</v>
      </c>
      <c r="P503" s="8">
        <v>0.93</v>
      </c>
      <c r="Q503" s="94"/>
    </row>
    <row r="504" spans="1:17" ht="13">
      <c r="A504" s="249"/>
      <c r="B504" s="249"/>
      <c r="C504" s="249"/>
      <c r="D504" s="249"/>
      <c r="E504" s="20" t="s">
        <v>15</v>
      </c>
      <c r="F504" s="22">
        <v>5.6</v>
      </c>
      <c r="G504" s="245"/>
      <c r="H504" s="6"/>
      <c r="I504" s="6" t="s">
        <v>15</v>
      </c>
      <c r="J504" s="8">
        <v>0.93</v>
      </c>
      <c r="K504" s="50" t="s">
        <v>15</v>
      </c>
      <c r="L504" s="62">
        <v>0.89</v>
      </c>
      <c r="M504" s="6" t="s">
        <v>15</v>
      </c>
      <c r="N504" s="8">
        <v>0.95</v>
      </c>
      <c r="O504" s="6" t="s">
        <v>15</v>
      </c>
      <c r="P504" s="8">
        <v>0.93</v>
      </c>
      <c r="Q504" s="94"/>
    </row>
    <row r="505" spans="1:17" ht="13">
      <c r="A505" s="249"/>
      <c r="B505" s="249"/>
      <c r="C505" s="249"/>
      <c r="D505" s="249"/>
      <c r="E505" s="20" t="s">
        <v>15</v>
      </c>
      <c r="F505" s="22">
        <v>5.7</v>
      </c>
      <c r="G505" s="245"/>
      <c r="H505" s="6"/>
      <c r="I505" s="6" t="s">
        <v>15</v>
      </c>
      <c r="J505" s="8">
        <v>0.93</v>
      </c>
      <c r="K505" s="50" t="s">
        <v>15</v>
      </c>
      <c r="L505" s="62">
        <v>0.9</v>
      </c>
      <c r="M505" s="6" t="s">
        <v>15</v>
      </c>
      <c r="N505" s="8">
        <v>0.95</v>
      </c>
      <c r="O505" s="6" t="s">
        <v>15</v>
      </c>
      <c r="P505" s="8">
        <v>0.93</v>
      </c>
      <c r="Q505" s="94"/>
    </row>
    <row r="506" spans="1:17" ht="13">
      <c r="A506" s="249"/>
      <c r="B506" s="249"/>
      <c r="C506" s="249"/>
      <c r="D506" s="249"/>
      <c r="E506" s="20" t="s">
        <v>15</v>
      </c>
      <c r="F506" s="22">
        <v>5.8</v>
      </c>
      <c r="G506" s="245"/>
      <c r="H506" s="6"/>
      <c r="I506" s="6" t="s">
        <v>15</v>
      </c>
      <c r="J506" s="8">
        <v>0.89</v>
      </c>
      <c r="K506" s="50" t="s">
        <v>15</v>
      </c>
      <c r="L506" s="62">
        <v>0.9</v>
      </c>
      <c r="M506" s="6" t="s">
        <v>15</v>
      </c>
      <c r="N506" s="8">
        <v>0.94</v>
      </c>
      <c r="O506" s="6" t="s">
        <v>15</v>
      </c>
      <c r="P506" s="8">
        <v>0.93</v>
      </c>
      <c r="Q506" s="94"/>
    </row>
    <row r="507" spans="1:17" ht="13">
      <c r="A507" s="249"/>
      <c r="B507" s="249"/>
      <c r="C507" s="249"/>
      <c r="D507" s="249"/>
      <c r="E507" s="20" t="s">
        <v>15</v>
      </c>
      <c r="F507" s="22">
        <v>5.9</v>
      </c>
      <c r="G507" s="245"/>
      <c r="H507" s="6"/>
      <c r="I507" s="6" t="s">
        <v>15</v>
      </c>
      <c r="J507" s="8">
        <v>0.88</v>
      </c>
      <c r="K507" s="50" t="s">
        <v>15</v>
      </c>
      <c r="L507" s="62">
        <v>0.89</v>
      </c>
      <c r="M507" s="6" t="s">
        <v>15</v>
      </c>
      <c r="N507" s="8">
        <v>0.95</v>
      </c>
      <c r="O507" s="6" t="s">
        <v>15</v>
      </c>
      <c r="P507" s="8">
        <v>0.93</v>
      </c>
      <c r="Q507" s="94"/>
    </row>
    <row r="508" spans="1:17" ht="13">
      <c r="A508" s="249"/>
      <c r="B508" s="249"/>
      <c r="C508" s="249"/>
      <c r="D508" s="249"/>
      <c r="E508" s="20" t="s">
        <v>15</v>
      </c>
      <c r="F508" s="22">
        <v>6</v>
      </c>
      <c r="G508" s="245"/>
      <c r="H508" s="20" t="s">
        <v>80</v>
      </c>
      <c r="I508" s="6" t="s">
        <v>15</v>
      </c>
      <c r="J508" s="8">
        <v>0.92</v>
      </c>
      <c r="K508" s="50" t="s">
        <v>15</v>
      </c>
      <c r="L508" s="62">
        <v>0.88</v>
      </c>
      <c r="M508" s="6" t="s">
        <v>15</v>
      </c>
      <c r="N508" s="8">
        <v>0.94</v>
      </c>
      <c r="O508" s="6" t="s">
        <v>15</v>
      </c>
      <c r="P508" s="8">
        <v>0.92</v>
      </c>
      <c r="Q508" s="94"/>
    </row>
    <row r="509" spans="1:17" ht="13">
      <c r="A509" s="249"/>
      <c r="B509" s="249"/>
      <c r="C509" s="249"/>
      <c r="D509" s="249"/>
      <c r="E509" s="20" t="s">
        <v>15</v>
      </c>
      <c r="F509" s="22">
        <v>6.1</v>
      </c>
      <c r="G509" s="246"/>
      <c r="H509" s="20" t="s">
        <v>80</v>
      </c>
      <c r="I509" s="6" t="s">
        <v>15</v>
      </c>
      <c r="J509" s="8">
        <v>0.71</v>
      </c>
      <c r="K509" s="50" t="s">
        <v>15</v>
      </c>
      <c r="L509" s="62">
        <v>0.84</v>
      </c>
      <c r="M509" s="6" t="s">
        <v>15</v>
      </c>
      <c r="N509" s="8">
        <v>0.92</v>
      </c>
      <c r="O509" s="6" t="s">
        <v>15</v>
      </c>
      <c r="P509" s="8">
        <v>0.77</v>
      </c>
      <c r="Q509" s="94"/>
    </row>
    <row r="510" spans="1:17" ht="13">
      <c r="A510" s="249"/>
      <c r="B510" s="249"/>
      <c r="C510" s="249"/>
      <c r="D510" s="249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"/>
    </row>
    <row r="511" spans="1:17" ht="13">
      <c r="A511" s="249"/>
      <c r="B511" s="249"/>
      <c r="C511" s="249"/>
      <c r="D511" s="249"/>
      <c r="E511" s="296" t="s">
        <v>16</v>
      </c>
      <c r="F511" s="249"/>
      <c r="G511" s="249"/>
      <c r="H511" s="249"/>
      <c r="I511" s="6"/>
      <c r="J511" s="6">
        <f>AVERAGEA(J494:J509)</f>
        <v>0.91062500000000002</v>
      </c>
      <c r="K511" s="6"/>
      <c r="L511" s="95">
        <f>AVERAGEA(L494:L509)</f>
        <v>0.89312500000000017</v>
      </c>
      <c r="M511" s="6"/>
      <c r="N511" s="95">
        <f>AVERAGEA(N494:N509)</f>
        <v>0.94312499999999977</v>
      </c>
      <c r="O511" s="6"/>
      <c r="P511" s="95">
        <f>AVERAGEA(P494:P509)</f>
        <v>0.92124999999999979</v>
      </c>
      <c r="Q511" s="6"/>
    </row>
    <row r="512" spans="1:17" ht="13">
      <c r="A512" s="249"/>
      <c r="B512" s="249"/>
      <c r="C512" s="249"/>
      <c r="D512" s="249"/>
      <c r="E512" s="296" t="s">
        <v>1</v>
      </c>
      <c r="F512" s="249"/>
      <c r="G512" s="249"/>
      <c r="H512" s="249"/>
      <c r="I512" s="6"/>
      <c r="J512" s="6">
        <v>0</v>
      </c>
      <c r="K512" s="6"/>
      <c r="L512" s="6">
        <v>0</v>
      </c>
      <c r="M512" s="6"/>
      <c r="N512" s="6">
        <v>0</v>
      </c>
      <c r="O512" s="6"/>
      <c r="P512" s="6">
        <v>0</v>
      </c>
      <c r="Q512" s="6"/>
    </row>
    <row r="513" spans="1:28" ht="13">
      <c r="A513" s="249"/>
      <c r="B513" s="249"/>
      <c r="C513" s="249"/>
      <c r="D513" s="249"/>
      <c r="E513" s="296" t="s">
        <v>2</v>
      </c>
      <c r="F513" s="249"/>
      <c r="G513" s="249"/>
      <c r="H513" s="249"/>
      <c r="I513" s="6"/>
      <c r="J513" s="6">
        <v>16</v>
      </c>
      <c r="K513" s="6"/>
      <c r="L513" s="6">
        <v>16</v>
      </c>
      <c r="M513" s="6"/>
      <c r="N513" s="6">
        <v>16</v>
      </c>
      <c r="O513" s="6"/>
      <c r="P513" s="6">
        <v>16</v>
      </c>
      <c r="Q513" s="6"/>
    </row>
    <row r="514" spans="1:28" ht="13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</row>
    <row r="515" spans="1:28" ht="13">
      <c r="A515" s="305">
        <v>9</v>
      </c>
      <c r="B515" s="312" t="s">
        <v>0</v>
      </c>
      <c r="C515" s="298" t="s">
        <v>0</v>
      </c>
      <c r="D515" s="335" t="s">
        <v>81</v>
      </c>
      <c r="E515" s="20" t="s">
        <v>181</v>
      </c>
      <c r="F515" s="22">
        <v>0</v>
      </c>
      <c r="G515" s="267" t="s">
        <v>82</v>
      </c>
      <c r="H515" s="20"/>
      <c r="I515" s="6" t="s">
        <v>181</v>
      </c>
      <c r="J515" s="8">
        <v>0.7</v>
      </c>
      <c r="K515" s="50" t="s">
        <v>181</v>
      </c>
      <c r="L515" s="62">
        <v>0.9</v>
      </c>
      <c r="M515" s="6" t="s">
        <v>181</v>
      </c>
      <c r="N515" s="8">
        <v>0.94</v>
      </c>
      <c r="O515" s="71" t="s">
        <v>215</v>
      </c>
      <c r="P515" s="71" t="s">
        <v>216</v>
      </c>
    </row>
    <row r="516" spans="1:28" ht="13">
      <c r="A516" s="249"/>
      <c r="B516" s="249"/>
      <c r="C516" s="249"/>
      <c r="D516" s="249"/>
      <c r="E516" s="20" t="s">
        <v>181</v>
      </c>
      <c r="F516" s="22">
        <v>0.1</v>
      </c>
      <c r="G516" s="245"/>
      <c r="H516" s="20"/>
      <c r="I516" s="6" t="s">
        <v>181</v>
      </c>
      <c r="J516" s="8">
        <v>0.66</v>
      </c>
      <c r="K516" s="50" t="s">
        <v>181</v>
      </c>
      <c r="L516" s="62">
        <v>0.9</v>
      </c>
      <c r="M516" s="6" t="s">
        <v>181</v>
      </c>
      <c r="N516" s="8">
        <v>0.94</v>
      </c>
      <c r="O516" s="6" t="s">
        <v>181</v>
      </c>
      <c r="P516" s="8">
        <v>0.57999999999999996</v>
      </c>
    </row>
    <row r="517" spans="1:28" ht="13">
      <c r="A517" s="249"/>
      <c r="B517" s="249"/>
      <c r="C517" s="249"/>
      <c r="D517" s="249"/>
      <c r="E517" s="20" t="s">
        <v>181</v>
      </c>
      <c r="F517" s="22">
        <v>0.2</v>
      </c>
      <c r="G517" s="245"/>
      <c r="H517" s="20"/>
      <c r="I517" s="6" t="s">
        <v>181</v>
      </c>
      <c r="J517" s="8">
        <v>0.84</v>
      </c>
      <c r="K517" s="50" t="s">
        <v>181</v>
      </c>
      <c r="L517" s="62">
        <v>0.9</v>
      </c>
      <c r="M517" s="6" t="s">
        <v>181</v>
      </c>
      <c r="N517" s="8">
        <v>0.95</v>
      </c>
      <c r="O517" s="6" t="s">
        <v>181</v>
      </c>
      <c r="P517" s="8">
        <v>0.54</v>
      </c>
    </row>
    <row r="518" spans="1:28" ht="13">
      <c r="A518" s="249"/>
      <c r="B518" s="249"/>
      <c r="C518" s="249"/>
      <c r="D518" s="249"/>
      <c r="E518" s="20" t="s">
        <v>181</v>
      </c>
      <c r="F518" s="22">
        <v>0.3</v>
      </c>
      <c r="G518" s="245"/>
      <c r="H518" s="20"/>
      <c r="I518" s="6" t="s">
        <v>181</v>
      </c>
      <c r="J518" s="8">
        <v>0.78</v>
      </c>
      <c r="K518" s="50" t="s">
        <v>181</v>
      </c>
      <c r="L518" s="62">
        <v>0.9</v>
      </c>
      <c r="M518" s="6" t="s">
        <v>181</v>
      </c>
      <c r="N518" s="8">
        <v>0.95</v>
      </c>
      <c r="O518" s="6" t="s">
        <v>181</v>
      </c>
      <c r="P518" s="8">
        <v>0.45</v>
      </c>
    </row>
    <row r="519" spans="1:28" ht="13">
      <c r="A519" s="249"/>
      <c r="B519" s="249"/>
      <c r="C519" s="249"/>
      <c r="D519" s="249"/>
      <c r="E519" s="20" t="s">
        <v>181</v>
      </c>
      <c r="F519" s="22">
        <v>0.4</v>
      </c>
      <c r="G519" s="245"/>
      <c r="H519" s="20"/>
      <c r="I519" s="6" t="s">
        <v>181</v>
      </c>
      <c r="J519" s="8">
        <v>0.8</v>
      </c>
      <c r="K519" s="50" t="s">
        <v>181</v>
      </c>
      <c r="L519" s="62">
        <v>0.88</v>
      </c>
      <c r="M519" s="6" t="s">
        <v>181</v>
      </c>
      <c r="N519" s="8">
        <v>0.94</v>
      </c>
      <c r="O519" s="6" t="s">
        <v>181</v>
      </c>
      <c r="P519" s="8">
        <v>0.38</v>
      </c>
    </row>
    <row r="520" spans="1:28" ht="13">
      <c r="A520" s="249"/>
      <c r="B520" s="249"/>
      <c r="C520" s="249"/>
      <c r="D520" s="249"/>
      <c r="E520" s="20" t="s">
        <v>181</v>
      </c>
      <c r="F520" s="22">
        <v>0.5</v>
      </c>
      <c r="G520" s="245"/>
      <c r="H520" s="20"/>
      <c r="I520" s="6" t="s">
        <v>181</v>
      </c>
      <c r="J520" s="8">
        <v>0.87</v>
      </c>
      <c r="K520" s="50" t="s">
        <v>181</v>
      </c>
      <c r="L520" s="62">
        <v>0.91</v>
      </c>
      <c r="M520" s="6" t="s">
        <v>181</v>
      </c>
      <c r="N520" s="8">
        <v>0.94</v>
      </c>
      <c r="O520" s="6" t="s">
        <v>181</v>
      </c>
      <c r="P520" s="8">
        <v>0.36</v>
      </c>
    </row>
    <row r="521" spans="1:28" ht="13">
      <c r="A521" s="249"/>
      <c r="B521" s="249"/>
      <c r="C521" s="249"/>
      <c r="D521" s="249"/>
      <c r="E521" s="20" t="s">
        <v>181</v>
      </c>
      <c r="F521" s="22">
        <v>0.6</v>
      </c>
      <c r="G521" s="245"/>
      <c r="H521" s="20"/>
      <c r="I521" s="6" t="s">
        <v>181</v>
      </c>
      <c r="J521" s="8">
        <v>0.85</v>
      </c>
      <c r="K521" s="50" t="s">
        <v>181</v>
      </c>
      <c r="L521" s="62">
        <v>0.9</v>
      </c>
      <c r="M521" s="6" t="s">
        <v>181</v>
      </c>
      <c r="N521" s="8">
        <v>0.94</v>
      </c>
      <c r="O521" s="6" t="s">
        <v>181</v>
      </c>
      <c r="P521" s="8">
        <v>0.81</v>
      </c>
    </row>
    <row r="522" spans="1:28" ht="13">
      <c r="A522" s="249"/>
      <c r="B522" s="249"/>
      <c r="C522" s="249"/>
      <c r="D522" s="249"/>
      <c r="E522" s="20" t="s">
        <v>181</v>
      </c>
      <c r="F522" s="22">
        <v>0.7</v>
      </c>
      <c r="G522" s="245"/>
      <c r="H522" s="20"/>
      <c r="I522" s="6" t="s">
        <v>181</v>
      </c>
      <c r="J522" s="8">
        <v>0.82</v>
      </c>
      <c r="K522" s="50" t="s">
        <v>181</v>
      </c>
      <c r="L522" s="62">
        <v>0.9</v>
      </c>
      <c r="M522" s="6" t="s">
        <v>181</v>
      </c>
      <c r="N522" s="8">
        <v>0.95</v>
      </c>
      <c r="O522" s="6" t="s">
        <v>181</v>
      </c>
      <c r="P522" s="8">
        <v>0.46</v>
      </c>
    </row>
    <row r="523" spans="1:28" ht="13">
      <c r="A523" s="249"/>
      <c r="B523" s="249"/>
      <c r="C523" s="249"/>
      <c r="D523" s="249"/>
      <c r="E523" s="20" t="s">
        <v>181</v>
      </c>
      <c r="F523" s="22">
        <v>0.8</v>
      </c>
      <c r="G523" s="245"/>
      <c r="H523" s="20"/>
      <c r="I523" s="6" t="s">
        <v>181</v>
      </c>
      <c r="J523" s="8">
        <v>0.89</v>
      </c>
      <c r="K523" s="50" t="s">
        <v>181</v>
      </c>
      <c r="L523" s="62">
        <v>0.9</v>
      </c>
      <c r="M523" s="6" t="s">
        <v>181</v>
      </c>
      <c r="N523" s="8">
        <v>0.94</v>
      </c>
      <c r="O523" s="74" t="s">
        <v>13</v>
      </c>
      <c r="P523" s="75">
        <v>0</v>
      </c>
    </row>
    <row r="524" spans="1:28" ht="13">
      <c r="A524" s="249"/>
      <c r="B524" s="249"/>
      <c r="C524" s="249"/>
      <c r="D524" s="249"/>
      <c r="E524" s="20" t="s">
        <v>181</v>
      </c>
      <c r="F524" s="22">
        <v>0.9</v>
      </c>
      <c r="G524" s="245"/>
      <c r="H524" s="20"/>
      <c r="I524" s="6" t="s">
        <v>181</v>
      </c>
      <c r="J524" s="8">
        <v>0.9</v>
      </c>
      <c r="K524" s="50" t="s">
        <v>181</v>
      </c>
      <c r="L524" s="62">
        <v>0.9</v>
      </c>
      <c r="M524" s="6" t="s">
        <v>181</v>
      </c>
      <c r="N524" s="8">
        <v>0.92</v>
      </c>
      <c r="O524" s="74" t="s">
        <v>13</v>
      </c>
      <c r="P524" s="75">
        <v>0</v>
      </c>
    </row>
    <row r="525" spans="1:28" ht="13">
      <c r="A525" s="249"/>
      <c r="B525" s="249"/>
      <c r="C525" s="249"/>
      <c r="D525" s="249"/>
      <c r="E525" s="20" t="s">
        <v>181</v>
      </c>
      <c r="F525" s="22">
        <v>1</v>
      </c>
      <c r="G525" s="245"/>
      <c r="H525" s="20"/>
      <c r="I525" s="6" t="s">
        <v>181</v>
      </c>
      <c r="J525" s="8">
        <v>0.9</v>
      </c>
      <c r="K525" s="50" t="s">
        <v>181</v>
      </c>
      <c r="L525" s="62">
        <v>0.89</v>
      </c>
      <c r="M525" s="6" t="s">
        <v>181</v>
      </c>
      <c r="N525" s="8">
        <v>0.94</v>
      </c>
      <c r="O525" s="74" t="s">
        <v>13</v>
      </c>
      <c r="P525" s="75">
        <v>0</v>
      </c>
    </row>
    <row r="526" spans="1:28" ht="13">
      <c r="A526" s="249"/>
      <c r="B526" s="249"/>
      <c r="C526" s="249"/>
      <c r="D526" s="249"/>
      <c r="E526" s="20" t="s">
        <v>181</v>
      </c>
      <c r="F526" s="22">
        <v>1.1000000000000001</v>
      </c>
      <c r="G526" s="245"/>
      <c r="H526" s="20" t="s">
        <v>44</v>
      </c>
      <c r="I526" s="6" t="s">
        <v>181</v>
      </c>
      <c r="J526" s="8">
        <v>0.85</v>
      </c>
      <c r="K526" s="50" t="s">
        <v>181</v>
      </c>
      <c r="L526" s="62">
        <v>0.86</v>
      </c>
      <c r="M526" s="6" t="s">
        <v>181</v>
      </c>
      <c r="N526" s="8">
        <v>0.91</v>
      </c>
      <c r="O526" s="74" t="s">
        <v>13</v>
      </c>
      <c r="P526" s="75">
        <v>0</v>
      </c>
    </row>
    <row r="527" spans="1:28" ht="13">
      <c r="A527" s="249"/>
      <c r="B527" s="249"/>
      <c r="C527" s="249"/>
      <c r="D527" s="249"/>
      <c r="E527" s="20" t="s">
        <v>181</v>
      </c>
      <c r="F527" s="22">
        <v>1.2</v>
      </c>
      <c r="G527" s="246"/>
      <c r="H527" s="78" t="s">
        <v>44</v>
      </c>
      <c r="I527" s="74" t="s">
        <v>13</v>
      </c>
      <c r="J527" s="75">
        <v>0</v>
      </c>
      <c r="K527" s="50" t="s">
        <v>181</v>
      </c>
      <c r="L527" s="62">
        <v>0.71</v>
      </c>
      <c r="M527" s="6" t="s">
        <v>181</v>
      </c>
      <c r="N527" s="8">
        <v>0.75</v>
      </c>
      <c r="O527" s="74" t="s">
        <v>13</v>
      </c>
      <c r="P527" s="75">
        <v>0</v>
      </c>
    </row>
    <row r="528" spans="1:28" ht="13">
      <c r="A528" s="249"/>
      <c r="B528" s="249"/>
      <c r="C528" s="249"/>
      <c r="D528" s="249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</row>
    <row r="529" spans="1:28" ht="13">
      <c r="A529" s="249"/>
      <c r="B529" s="249"/>
      <c r="C529" s="249"/>
      <c r="D529" s="249"/>
      <c r="E529" s="296" t="s">
        <v>16</v>
      </c>
      <c r="F529" s="249"/>
      <c r="G529" s="249"/>
      <c r="H529" s="249"/>
      <c r="I529" s="6"/>
      <c r="J529" s="6">
        <f>AVERAGEA(J515:J526)</f>
        <v>0.82166666666666666</v>
      </c>
      <c r="K529" s="6"/>
      <c r="L529" s="95">
        <f>AVERAGEA(L515:L527)</f>
        <v>0.88076923076923097</v>
      </c>
      <c r="M529" s="6"/>
      <c r="N529" s="95">
        <f>AVERAGEA(N515:N527)</f>
        <v>0.92384615384615387</v>
      </c>
      <c r="O529" s="6"/>
      <c r="P529" s="95">
        <f>AVERAGEA(P516:P522)</f>
        <v>0.51142857142857145</v>
      </c>
    </row>
    <row r="530" spans="1:28" ht="13">
      <c r="A530" s="249"/>
      <c r="B530" s="249"/>
      <c r="C530" s="249"/>
      <c r="D530" s="249"/>
      <c r="E530" s="296" t="s">
        <v>1</v>
      </c>
      <c r="F530" s="249"/>
      <c r="G530" s="249"/>
      <c r="H530" s="249"/>
      <c r="I530" s="6"/>
      <c r="J530" s="6">
        <v>2</v>
      </c>
      <c r="K530" s="6"/>
      <c r="L530" s="6">
        <v>0</v>
      </c>
      <c r="M530" s="6"/>
      <c r="N530" s="6">
        <v>0</v>
      </c>
      <c r="O530" s="6"/>
      <c r="P530" s="6">
        <v>6</v>
      </c>
    </row>
    <row r="531" spans="1:28" ht="13">
      <c r="A531" s="249"/>
      <c r="B531" s="249"/>
      <c r="C531" s="249"/>
      <c r="D531" s="249"/>
      <c r="E531" s="296" t="s">
        <v>2</v>
      </c>
      <c r="F531" s="249"/>
      <c r="G531" s="249"/>
      <c r="H531" s="249"/>
      <c r="I531" s="6"/>
      <c r="J531" s="6">
        <v>11</v>
      </c>
      <c r="K531" s="6"/>
      <c r="L531" s="6">
        <v>13</v>
      </c>
      <c r="M531" s="6"/>
      <c r="N531" s="6">
        <v>13</v>
      </c>
      <c r="O531" s="6"/>
      <c r="P531" s="6">
        <v>7</v>
      </c>
    </row>
    <row r="532" spans="1:28" ht="13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</row>
    <row r="533" spans="1:28" ht="13">
      <c r="A533" s="305">
        <v>10</v>
      </c>
      <c r="B533" s="312" t="s">
        <v>0</v>
      </c>
      <c r="C533" s="312" t="s">
        <v>0</v>
      </c>
      <c r="D533" s="331" t="s">
        <v>83</v>
      </c>
      <c r="E533" s="6" t="s">
        <v>13</v>
      </c>
      <c r="F533" s="22">
        <v>0</v>
      </c>
      <c r="G533" s="308" t="s">
        <v>84</v>
      </c>
      <c r="H533" s="20"/>
      <c r="I533" s="79"/>
      <c r="J533" s="79"/>
      <c r="K533" s="87"/>
      <c r="L533" s="87"/>
      <c r="M533" s="79"/>
      <c r="N533" s="79"/>
      <c r="O533" s="79"/>
      <c r="P533" s="79"/>
    </row>
    <row r="534" spans="1:28" ht="13">
      <c r="A534" s="249"/>
      <c r="B534" s="249"/>
      <c r="C534" s="249"/>
      <c r="D534" s="249"/>
      <c r="E534" s="6" t="s">
        <v>13</v>
      </c>
      <c r="F534" s="22">
        <v>0.1</v>
      </c>
      <c r="G534" s="245"/>
      <c r="H534" s="20"/>
      <c r="I534" s="79"/>
      <c r="J534" s="79"/>
      <c r="K534" s="87"/>
      <c r="L534" s="87"/>
      <c r="M534" s="79"/>
      <c r="N534" s="79"/>
      <c r="O534" s="79"/>
      <c r="P534" s="79"/>
    </row>
    <row r="535" spans="1:28" ht="13">
      <c r="A535" s="249"/>
      <c r="B535" s="249"/>
      <c r="C535" s="249"/>
      <c r="D535" s="249"/>
      <c r="E535" s="6" t="s">
        <v>13</v>
      </c>
      <c r="F535" s="22">
        <v>0.2</v>
      </c>
      <c r="G535" s="245"/>
      <c r="H535" s="20"/>
      <c r="I535" s="79"/>
      <c r="J535" s="79"/>
      <c r="K535" s="87"/>
      <c r="L535" s="87"/>
      <c r="M535" s="79"/>
      <c r="N535" s="79"/>
      <c r="O535" s="79"/>
      <c r="P535" s="79"/>
    </row>
    <row r="536" spans="1:28" ht="13">
      <c r="A536" s="249"/>
      <c r="B536" s="249"/>
      <c r="C536" s="249"/>
      <c r="D536" s="249"/>
      <c r="E536" s="6" t="s">
        <v>13</v>
      </c>
      <c r="F536" s="22">
        <v>0.3</v>
      </c>
      <c r="G536" s="245"/>
      <c r="H536" s="20"/>
      <c r="I536" s="79"/>
      <c r="J536" s="79"/>
      <c r="K536" s="87"/>
      <c r="L536" s="87"/>
      <c r="M536" s="79"/>
      <c r="N536" s="79"/>
      <c r="O536" s="79"/>
      <c r="P536" s="79"/>
    </row>
    <row r="537" spans="1:28" ht="13">
      <c r="A537" s="249"/>
      <c r="B537" s="249"/>
      <c r="C537" s="249"/>
      <c r="D537" s="249"/>
      <c r="E537" s="6" t="s">
        <v>13</v>
      </c>
      <c r="F537" s="22">
        <v>0.4</v>
      </c>
      <c r="G537" s="245"/>
      <c r="H537" s="20"/>
      <c r="I537" s="79"/>
      <c r="J537" s="79"/>
      <c r="K537" s="87"/>
      <c r="L537" s="87"/>
      <c r="M537" s="79"/>
      <c r="N537" s="79"/>
      <c r="O537" s="79"/>
      <c r="P537" s="79"/>
    </row>
    <row r="538" spans="1:28" ht="13">
      <c r="A538" s="249"/>
      <c r="B538" s="249"/>
      <c r="C538" s="249"/>
      <c r="D538" s="249"/>
      <c r="E538" s="6" t="s">
        <v>13</v>
      </c>
      <c r="F538" s="22">
        <v>0.5</v>
      </c>
      <c r="G538" s="245"/>
      <c r="H538" s="20"/>
      <c r="I538" s="79"/>
      <c r="J538" s="79"/>
      <c r="K538" s="87"/>
      <c r="L538" s="87"/>
      <c r="M538" s="79"/>
      <c r="N538" s="79"/>
      <c r="O538" s="79"/>
      <c r="P538" s="79"/>
    </row>
    <row r="539" spans="1:28" ht="13">
      <c r="A539" s="249"/>
      <c r="B539" s="249"/>
      <c r="C539" s="249"/>
      <c r="D539" s="249"/>
      <c r="E539" s="6" t="s">
        <v>19</v>
      </c>
      <c r="F539" s="22">
        <v>0.6</v>
      </c>
      <c r="G539" s="245"/>
      <c r="H539" s="267" t="s">
        <v>85</v>
      </c>
      <c r="I539" s="74" t="s">
        <v>13</v>
      </c>
      <c r="J539" s="75">
        <v>0</v>
      </c>
      <c r="K539" s="74" t="s">
        <v>13</v>
      </c>
      <c r="L539" s="75">
        <v>0</v>
      </c>
      <c r="M539" s="74" t="s">
        <v>13</v>
      </c>
      <c r="N539" s="75">
        <v>0</v>
      </c>
      <c r="O539" s="74" t="s">
        <v>13</v>
      </c>
      <c r="P539" s="75">
        <v>0</v>
      </c>
    </row>
    <row r="540" spans="1:28" ht="13">
      <c r="A540" s="249"/>
      <c r="B540" s="249"/>
      <c r="C540" s="249"/>
      <c r="D540" s="249"/>
      <c r="E540" s="6" t="s">
        <v>19</v>
      </c>
      <c r="F540" s="22">
        <v>0.7</v>
      </c>
      <c r="G540" s="245"/>
      <c r="H540" s="245"/>
      <c r="I540" s="74" t="s">
        <v>13</v>
      </c>
      <c r="J540" s="75">
        <v>0</v>
      </c>
      <c r="K540" s="74" t="s">
        <v>13</v>
      </c>
      <c r="L540" s="75">
        <v>0</v>
      </c>
      <c r="M540" s="74" t="s">
        <v>13</v>
      </c>
      <c r="N540" s="75">
        <v>0</v>
      </c>
      <c r="O540" s="74" t="s">
        <v>13</v>
      </c>
      <c r="P540" s="75">
        <v>0</v>
      </c>
    </row>
    <row r="541" spans="1:28" ht="13">
      <c r="A541" s="249"/>
      <c r="B541" s="249"/>
      <c r="C541" s="249"/>
      <c r="D541" s="249"/>
      <c r="E541" s="6" t="s">
        <v>19</v>
      </c>
      <c r="F541" s="22">
        <v>0.8</v>
      </c>
      <c r="G541" s="245"/>
      <c r="H541" s="245"/>
      <c r="I541" s="74" t="s">
        <v>13</v>
      </c>
      <c r="J541" s="75">
        <v>0</v>
      </c>
      <c r="K541" s="74" t="s">
        <v>13</v>
      </c>
      <c r="L541" s="75">
        <v>0</v>
      </c>
      <c r="M541" s="74" t="s">
        <v>13</v>
      </c>
      <c r="N541" s="75">
        <v>0</v>
      </c>
      <c r="O541" s="74" t="s">
        <v>13</v>
      </c>
      <c r="P541" s="75">
        <v>0</v>
      </c>
    </row>
    <row r="542" spans="1:28" ht="13">
      <c r="A542" s="249"/>
      <c r="B542" s="249"/>
      <c r="C542" s="249"/>
      <c r="D542" s="249"/>
      <c r="E542" s="6" t="s">
        <v>19</v>
      </c>
      <c r="F542" s="22">
        <v>0.9</v>
      </c>
      <c r="G542" s="245"/>
      <c r="H542" s="245"/>
      <c r="I542" s="74" t="s">
        <v>13</v>
      </c>
      <c r="J542" s="75">
        <v>0</v>
      </c>
      <c r="K542" s="74" t="s">
        <v>13</v>
      </c>
      <c r="L542" s="75">
        <v>0</v>
      </c>
      <c r="M542" s="74" t="s">
        <v>13</v>
      </c>
      <c r="N542" s="75">
        <v>0</v>
      </c>
      <c r="O542" s="74" t="s">
        <v>13</v>
      </c>
      <c r="P542" s="75">
        <v>0</v>
      </c>
    </row>
    <row r="543" spans="1:28" ht="13">
      <c r="A543" s="249"/>
      <c r="B543" s="249"/>
      <c r="C543" s="249"/>
      <c r="D543" s="249"/>
      <c r="E543" s="6" t="s">
        <v>19</v>
      </c>
      <c r="F543" s="22">
        <v>1</v>
      </c>
      <c r="G543" s="245"/>
      <c r="H543" s="245"/>
      <c r="I543" s="74" t="s">
        <v>13</v>
      </c>
      <c r="J543" s="75">
        <v>0</v>
      </c>
      <c r="K543" s="74" t="s">
        <v>13</v>
      </c>
      <c r="L543" s="75">
        <v>0</v>
      </c>
      <c r="M543" s="74" t="s">
        <v>13</v>
      </c>
      <c r="N543" s="75">
        <v>0</v>
      </c>
      <c r="O543" s="74" t="s">
        <v>13</v>
      </c>
      <c r="P543" s="75">
        <v>0</v>
      </c>
    </row>
    <row r="544" spans="1:28" ht="13">
      <c r="A544" s="249"/>
      <c r="B544" s="249"/>
      <c r="C544" s="249"/>
      <c r="D544" s="249"/>
      <c r="E544" s="6" t="s">
        <v>19</v>
      </c>
      <c r="F544" s="22">
        <v>1.1000000000000001</v>
      </c>
      <c r="G544" s="245"/>
      <c r="H544" s="245"/>
      <c r="I544" s="74" t="s">
        <v>13</v>
      </c>
      <c r="J544" s="75">
        <v>0</v>
      </c>
      <c r="K544" s="74" t="s">
        <v>13</v>
      </c>
      <c r="L544" s="75">
        <v>0</v>
      </c>
      <c r="M544" s="74" t="s">
        <v>13</v>
      </c>
      <c r="N544" s="75">
        <v>0</v>
      </c>
      <c r="O544" s="74" t="s">
        <v>13</v>
      </c>
      <c r="P544" s="75">
        <v>0</v>
      </c>
    </row>
    <row r="545" spans="1:16" ht="13">
      <c r="A545" s="249"/>
      <c r="B545" s="249"/>
      <c r="C545" s="249"/>
      <c r="D545" s="249"/>
      <c r="E545" s="6" t="s">
        <v>19</v>
      </c>
      <c r="F545" s="22">
        <v>1.2</v>
      </c>
      <c r="G545" s="245"/>
      <c r="H545" s="245"/>
      <c r="I545" s="74" t="s">
        <v>13</v>
      </c>
      <c r="J545" s="75">
        <v>0</v>
      </c>
      <c r="K545" s="74" t="s">
        <v>13</v>
      </c>
      <c r="L545" s="75">
        <v>0</v>
      </c>
      <c r="M545" s="74" t="s">
        <v>13</v>
      </c>
      <c r="N545" s="75">
        <v>0</v>
      </c>
      <c r="O545" s="74" t="s">
        <v>13</v>
      </c>
      <c r="P545" s="75">
        <v>0</v>
      </c>
    </row>
    <row r="546" spans="1:16" ht="13">
      <c r="A546" s="249"/>
      <c r="B546" s="249"/>
      <c r="C546" s="249"/>
      <c r="D546" s="249"/>
      <c r="E546" s="6" t="s">
        <v>19</v>
      </c>
      <c r="F546" s="22">
        <v>1.3</v>
      </c>
      <c r="G546" s="245"/>
      <c r="H546" s="245"/>
      <c r="I546" s="74" t="s">
        <v>13</v>
      </c>
      <c r="J546" s="75">
        <v>0</v>
      </c>
      <c r="K546" s="74" t="s">
        <v>13</v>
      </c>
      <c r="L546" s="75">
        <v>0</v>
      </c>
      <c r="M546" s="74" t="s">
        <v>13</v>
      </c>
      <c r="N546" s="75">
        <v>0</v>
      </c>
      <c r="O546" s="74" t="s">
        <v>13</v>
      </c>
      <c r="P546" s="75">
        <v>0</v>
      </c>
    </row>
    <row r="547" spans="1:16" ht="13">
      <c r="A547" s="249"/>
      <c r="B547" s="249"/>
      <c r="C547" s="249"/>
      <c r="D547" s="249"/>
      <c r="E547" s="6" t="s">
        <v>15</v>
      </c>
      <c r="F547" s="22">
        <v>1.4</v>
      </c>
      <c r="G547" s="245"/>
      <c r="H547" s="333" t="s">
        <v>217</v>
      </c>
      <c r="I547" s="74" t="s">
        <v>13</v>
      </c>
      <c r="J547" s="75">
        <v>0</v>
      </c>
      <c r="K547" s="60" t="s">
        <v>19</v>
      </c>
      <c r="L547" s="61">
        <v>0.25</v>
      </c>
      <c r="M547" s="74" t="s">
        <v>13</v>
      </c>
      <c r="N547" s="75">
        <v>0</v>
      </c>
      <c r="O547" s="74" t="s">
        <v>13</v>
      </c>
      <c r="P547" s="75">
        <v>0</v>
      </c>
    </row>
    <row r="548" spans="1:16" ht="13">
      <c r="A548" s="249"/>
      <c r="B548" s="249"/>
      <c r="C548" s="249"/>
      <c r="D548" s="249"/>
      <c r="E548" s="6" t="s">
        <v>15</v>
      </c>
      <c r="F548" s="22">
        <v>1.5</v>
      </c>
      <c r="G548" s="245"/>
      <c r="H548" s="245"/>
      <c r="I548" s="74" t="s">
        <v>13</v>
      </c>
      <c r="J548" s="75">
        <v>0</v>
      </c>
      <c r="K548" s="74" t="s">
        <v>13</v>
      </c>
      <c r="L548" s="75">
        <v>0</v>
      </c>
      <c r="M548" s="74" t="s">
        <v>13</v>
      </c>
      <c r="N548" s="75">
        <v>0</v>
      </c>
      <c r="O548" s="74" t="s">
        <v>13</v>
      </c>
      <c r="P548" s="75">
        <v>0</v>
      </c>
    </row>
    <row r="549" spans="1:16" ht="13">
      <c r="A549" s="249"/>
      <c r="B549" s="249"/>
      <c r="C549" s="249"/>
      <c r="D549" s="249"/>
      <c r="E549" s="6" t="s">
        <v>15</v>
      </c>
      <c r="F549" s="22">
        <v>1.6</v>
      </c>
      <c r="G549" s="245"/>
      <c r="H549" s="245"/>
      <c r="I549" s="74" t="s">
        <v>13</v>
      </c>
      <c r="J549" s="75">
        <v>0</v>
      </c>
      <c r="K549" s="50" t="s">
        <v>15</v>
      </c>
      <c r="L549" s="62">
        <v>0.61</v>
      </c>
      <c r="M549" s="74" t="s">
        <v>13</v>
      </c>
      <c r="N549" s="75">
        <v>0</v>
      </c>
      <c r="O549" s="74" t="s">
        <v>13</v>
      </c>
      <c r="P549" s="75">
        <v>0</v>
      </c>
    </row>
    <row r="550" spans="1:16" ht="13">
      <c r="A550" s="249"/>
      <c r="B550" s="249"/>
      <c r="C550" s="249"/>
      <c r="D550" s="249"/>
      <c r="E550" s="6" t="s">
        <v>15</v>
      </c>
      <c r="F550" s="22">
        <v>1.7</v>
      </c>
      <c r="G550" s="245"/>
      <c r="H550" s="245"/>
      <c r="I550" s="74" t="s">
        <v>13</v>
      </c>
      <c r="J550" s="75">
        <v>0</v>
      </c>
      <c r="K550" s="50" t="s">
        <v>15</v>
      </c>
      <c r="L550" s="62">
        <v>0.55000000000000004</v>
      </c>
      <c r="M550" s="74" t="s">
        <v>13</v>
      </c>
      <c r="N550" s="75">
        <v>0</v>
      </c>
      <c r="O550" s="74" t="s">
        <v>13</v>
      </c>
      <c r="P550" s="75">
        <v>0</v>
      </c>
    </row>
    <row r="551" spans="1:16" ht="13">
      <c r="A551" s="249"/>
      <c r="B551" s="249"/>
      <c r="C551" s="249"/>
      <c r="D551" s="249"/>
      <c r="E551" s="6" t="s">
        <v>15</v>
      </c>
      <c r="F551" s="22">
        <v>1.8</v>
      </c>
      <c r="G551" s="245"/>
      <c r="H551" s="245"/>
      <c r="I551" s="74" t="s">
        <v>13</v>
      </c>
      <c r="J551" s="75">
        <v>0</v>
      </c>
      <c r="K551" s="50" t="s">
        <v>15</v>
      </c>
      <c r="L551" s="62">
        <v>0.69</v>
      </c>
      <c r="M551" s="74" t="s">
        <v>13</v>
      </c>
      <c r="N551" s="75">
        <v>0</v>
      </c>
      <c r="O551" s="74" t="s">
        <v>13</v>
      </c>
      <c r="P551" s="75">
        <v>0</v>
      </c>
    </row>
    <row r="552" spans="1:16" ht="13">
      <c r="A552" s="249"/>
      <c r="B552" s="249"/>
      <c r="C552" s="249"/>
      <c r="D552" s="249"/>
      <c r="E552" s="6" t="s">
        <v>15</v>
      </c>
      <c r="F552" s="22">
        <v>1.9</v>
      </c>
      <c r="G552" s="245"/>
      <c r="H552" s="245"/>
      <c r="I552" s="74" t="s">
        <v>13</v>
      </c>
      <c r="J552" s="75">
        <v>0</v>
      </c>
      <c r="K552" s="50" t="s">
        <v>15</v>
      </c>
      <c r="L552" s="62">
        <v>0.56999999999999995</v>
      </c>
      <c r="M552" s="6" t="s">
        <v>15</v>
      </c>
      <c r="N552" s="8">
        <v>0.65</v>
      </c>
      <c r="O552" s="74" t="s">
        <v>13</v>
      </c>
      <c r="P552" s="75">
        <v>0</v>
      </c>
    </row>
    <row r="553" spans="1:16" ht="13">
      <c r="A553" s="249"/>
      <c r="B553" s="249"/>
      <c r="C553" s="249"/>
      <c r="D553" s="249"/>
      <c r="E553" s="6" t="s">
        <v>15</v>
      </c>
      <c r="F553" s="22">
        <v>2</v>
      </c>
      <c r="G553" s="245"/>
      <c r="H553" s="245"/>
      <c r="I553" s="74" t="s">
        <v>13</v>
      </c>
      <c r="J553" s="75">
        <v>0</v>
      </c>
      <c r="K553" s="50" t="s">
        <v>15</v>
      </c>
      <c r="L553" s="62">
        <v>0.54</v>
      </c>
      <c r="M553" s="74" t="s">
        <v>107</v>
      </c>
      <c r="N553" s="75">
        <v>0.79</v>
      </c>
      <c r="O553" s="74" t="s">
        <v>13</v>
      </c>
      <c r="P553" s="75">
        <v>0</v>
      </c>
    </row>
    <row r="554" spans="1:16" ht="13">
      <c r="A554" s="249"/>
      <c r="B554" s="249"/>
      <c r="C554" s="249"/>
      <c r="D554" s="249"/>
      <c r="E554" s="6" t="s">
        <v>15</v>
      </c>
      <c r="F554" s="22">
        <v>2.1</v>
      </c>
      <c r="G554" s="245"/>
      <c r="H554" s="245"/>
      <c r="I554" s="74" t="s">
        <v>13</v>
      </c>
      <c r="J554" s="75">
        <v>0</v>
      </c>
      <c r="K554" s="50" t="s">
        <v>15</v>
      </c>
      <c r="L554" s="62">
        <v>0.68</v>
      </c>
      <c r="M554" s="74" t="s">
        <v>107</v>
      </c>
      <c r="N554" s="75">
        <v>0.76</v>
      </c>
      <c r="O554" s="74" t="s">
        <v>13</v>
      </c>
      <c r="P554" s="75">
        <v>0</v>
      </c>
    </row>
    <row r="555" spans="1:16" ht="13">
      <c r="A555" s="249"/>
      <c r="B555" s="249"/>
      <c r="C555" s="249"/>
      <c r="D555" s="249"/>
      <c r="E555" s="6" t="s">
        <v>15</v>
      </c>
      <c r="F555" s="22">
        <v>2.2000000000000002</v>
      </c>
      <c r="G555" s="245"/>
      <c r="H555" s="245"/>
      <c r="I555" s="74" t="s">
        <v>13</v>
      </c>
      <c r="J555" s="75">
        <v>0</v>
      </c>
      <c r="K555" s="50" t="s">
        <v>15</v>
      </c>
      <c r="L555" s="62">
        <v>0.63</v>
      </c>
      <c r="M555" s="74" t="s">
        <v>107</v>
      </c>
      <c r="N555" s="75">
        <v>0.85</v>
      </c>
      <c r="O555" s="74" t="s">
        <v>13</v>
      </c>
      <c r="P555" s="75">
        <v>0</v>
      </c>
    </row>
    <row r="556" spans="1:16" ht="13">
      <c r="A556" s="249"/>
      <c r="B556" s="249"/>
      <c r="C556" s="249"/>
      <c r="D556" s="249"/>
      <c r="E556" s="6" t="s">
        <v>15</v>
      </c>
      <c r="F556" s="22">
        <v>2.2999999999999998</v>
      </c>
      <c r="G556" s="245"/>
      <c r="H556" s="245"/>
      <c r="I556" s="6" t="s">
        <v>15</v>
      </c>
      <c r="J556" s="8">
        <v>0.35</v>
      </c>
      <c r="K556" s="50" t="s">
        <v>15</v>
      </c>
      <c r="L556" s="62">
        <v>0.52</v>
      </c>
      <c r="M556" s="6" t="s">
        <v>15</v>
      </c>
      <c r="N556" s="8">
        <v>0.73</v>
      </c>
      <c r="O556" s="74" t="s">
        <v>13</v>
      </c>
      <c r="P556" s="75">
        <v>0</v>
      </c>
    </row>
    <row r="557" spans="1:16" ht="13">
      <c r="A557" s="249"/>
      <c r="B557" s="249"/>
      <c r="C557" s="249"/>
      <c r="D557" s="249"/>
      <c r="E557" s="6" t="s">
        <v>15</v>
      </c>
      <c r="F557" s="22">
        <v>2.4</v>
      </c>
      <c r="G557" s="245"/>
      <c r="H557" s="245"/>
      <c r="I557" s="74" t="s">
        <v>13</v>
      </c>
      <c r="J557" s="75">
        <v>0</v>
      </c>
      <c r="K557" s="50" t="s">
        <v>15</v>
      </c>
      <c r="L557" s="62">
        <v>0.69</v>
      </c>
      <c r="M557" s="6" t="s">
        <v>15</v>
      </c>
      <c r="N557" s="8">
        <v>0.86</v>
      </c>
      <c r="O557" s="74" t="s">
        <v>13</v>
      </c>
      <c r="P557" s="75">
        <v>0</v>
      </c>
    </row>
    <row r="558" spans="1:16" ht="13">
      <c r="A558" s="249"/>
      <c r="B558" s="249"/>
      <c r="C558" s="249"/>
      <c r="D558" s="249"/>
      <c r="E558" s="6" t="s">
        <v>15</v>
      </c>
      <c r="F558" s="22">
        <v>2.5</v>
      </c>
      <c r="G558" s="245"/>
      <c r="H558" s="245"/>
      <c r="I558" s="71" t="s">
        <v>119</v>
      </c>
      <c r="J558" s="71" t="s">
        <v>207</v>
      </c>
      <c r="K558" s="50" t="s">
        <v>15</v>
      </c>
      <c r="L558" s="62">
        <v>0.77</v>
      </c>
      <c r="M558" s="6" t="s">
        <v>15</v>
      </c>
      <c r="N558" s="8">
        <v>0.89</v>
      </c>
      <c r="O558" s="74" t="s">
        <v>13</v>
      </c>
      <c r="P558" s="75">
        <v>0</v>
      </c>
    </row>
    <row r="559" spans="1:16" ht="13">
      <c r="A559" s="249"/>
      <c r="B559" s="249"/>
      <c r="C559" s="249"/>
      <c r="D559" s="249"/>
      <c r="E559" s="6" t="s">
        <v>15</v>
      </c>
      <c r="F559" s="22">
        <v>2.6</v>
      </c>
      <c r="G559" s="245"/>
      <c r="H559" s="246"/>
      <c r="I559" s="71" t="s">
        <v>119</v>
      </c>
      <c r="J559" s="71" t="s">
        <v>218</v>
      </c>
      <c r="K559" s="50" t="s">
        <v>15</v>
      </c>
      <c r="L559" s="62">
        <v>0.64</v>
      </c>
      <c r="M559" s="6" t="s">
        <v>15</v>
      </c>
      <c r="N559" s="8">
        <v>0.9</v>
      </c>
      <c r="O559" s="74" t="s">
        <v>13</v>
      </c>
      <c r="P559" s="75">
        <v>0</v>
      </c>
    </row>
    <row r="560" spans="1:16" ht="13">
      <c r="A560" s="249"/>
      <c r="B560" s="249"/>
      <c r="C560" s="249"/>
      <c r="D560" s="249"/>
      <c r="E560" s="6" t="s">
        <v>15</v>
      </c>
      <c r="F560" s="22">
        <v>2.7</v>
      </c>
      <c r="G560" s="245"/>
      <c r="H560" s="20"/>
      <c r="I560" s="71" t="s">
        <v>119</v>
      </c>
      <c r="J560" s="71" t="s">
        <v>158</v>
      </c>
      <c r="K560" s="50" t="s">
        <v>15</v>
      </c>
      <c r="L560" s="62">
        <v>0.71</v>
      </c>
      <c r="M560" s="6" t="s">
        <v>15</v>
      </c>
      <c r="N560" s="8">
        <v>0.92</v>
      </c>
      <c r="O560" s="74" t="s">
        <v>13</v>
      </c>
      <c r="P560" s="75">
        <v>0</v>
      </c>
    </row>
    <row r="561" spans="1:16" ht="13">
      <c r="A561" s="249"/>
      <c r="B561" s="249"/>
      <c r="C561" s="249"/>
      <c r="D561" s="249"/>
      <c r="E561" s="6" t="s">
        <v>15</v>
      </c>
      <c r="F561" s="22">
        <v>2.8</v>
      </c>
      <c r="G561" s="245"/>
      <c r="H561" s="20"/>
      <c r="I561" s="6" t="s">
        <v>15</v>
      </c>
      <c r="J561" s="8">
        <v>0.63</v>
      </c>
      <c r="K561" s="119" t="s">
        <v>15</v>
      </c>
      <c r="L561" s="62">
        <v>0.48</v>
      </c>
      <c r="M561" s="6" t="s">
        <v>15</v>
      </c>
      <c r="N561" s="8">
        <v>0.89</v>
      </c>
      <c r="O561" s="74" t="s">
        <v>107</v>
      </c>
      <c r="P561" s="75">
        <v>0.38</v>
      </c>
    </row>
    <row r="562" spans="1:16" ht="13">
      <c r="A562" s="249"/>
      <c r="B562" s="249"/>
      <c r="C562" s="249"/>
      <c r="D562" s="249"/>
      <c r="E562" s="6" t="s">
        <v>15</v>
      </c>
      <c r="F562" s="22">
        <v>2.9</v>
      </c>
      <c r="G562" s="245"/>
      <c r="H562" s="20"/>
      <c r="I562" s="6" t="s">
        <v>15</v>
      </c>
      <c r="J562" s="8">
        <v>0.69</v>
      </c>
      <c r="K562" s="50" t="s">
        <v>15</v>
      </c>
      <c r="L562" s="62">
        <v>0.69</v>
      </c>
      <c r="M562" s="6" t="s">
        <v>15</v>
      </c>
      <c r="N562" s="8">
        <v>0.9</v>
      </c>
      <c r="O562" s="74" t="s">
        <v>13</v>
      </c>
      <c r="P562" s="75">
        <v>0</v>
      </c>
    </row>
    <row r="563" spans="1:16" ht="13">
      <c r="A563" s="249"/>
      <c r="B563" s="249"/>
      <c r="C563" s="249"/>
      <c r="D563" s="249"/>
      <c r="E563" s="6" t="s">
        <v>15</v>
      </c>
      <c r="F563" s="22">
        <v>3</v>
      </c>
      <c r="G563" s="245"/>
      <c r="H563" s="20"/>
      <c r="I563" s="6" t="s">
        <v>15</v>
      </c>
      <c r="J563" s="8">
        <v>0.43</v>
      </c>
      <c r="K563" s="74" t="s">
        <v>13</v>
      </c>
      <c r="L563" s="75">
        <v>0</v>
      </c>
      <c r="M563" s="6" t="s">
        <v>15</v>
      </c>
      <c r="N563" s="8">
        <v>0.9</v>
      </c>
      <c r="O563" s="74" t="s">
        <v>13</v>
      </c>
      <c r="P563" s="75">
        <v>0</v>
      </c>
    </row>
    <row r="564" spans="1:16" ht="13">
      <c r="A564" s="249"/>
      <c r="B564" s="249"/>
      <c r="C564" s="249"/>
      <c r="D564" s="249"/>
      <c r="E564" s="6" t="s">
        <v>15</v>
      </c>
      <c r="F564" s="22">
        <v>3.1</v>
      </c>
      <c r="G564" s="245"/>
      <c r="H564" s="20"/>
      <c r="I564" s="6" t="s">
        <v>15</v>
      </c>
      <c r="J564" s="8">
        <v>0.65</v>
      </c>
      <c r="K564" s="60" t="s">
        <v>107</v>
      </c>
      <c r="L564" s="61">
        <v>0.44</v>
      </c>
      <c r="M564" s="6" t="s">
        <v>15</v>
      </c>
      <c r="N564" s="8">
        <v>0.88</v>
      </c>
      <c r="O564" s="74" t="s">
        <v>13</v>
      </c>
      <c r="P564" s="75">
        <v>0</v>
      </c>
    </row>
    <row r="565" spans="1:16" ht="13">
      <c r="A565" s="249"/>
      <c r="B565" s="249"/>
      <c r="C565" s="249"/>
      <c r="D565" s="249"/>
      <c r="E565" s="6" t="s">
        <v>15</v>
      </c>
      <c r="F565" s="22">
        <v>3.2</v>
      </c>
      <c r="G565" s="245"/>
      <c r="H565" s="20"/>
      <c r="I565" s="6" t="s">
        <v>15</v>
      </c>
      <c r="J565" s="8">
        <v>0.64</v>
      </c>
      <c r="K565" s="50" t="s">
        <v>15</v>
      </c>
      <c r="L565" s="62">
        <v>0.53</v>
      </c>
      <c r="M565" s="6" t="s">
        <v>15</v>
      </c>
      <c r="N565" s="8">
        <v>0.9</v>
      </c>
      <c r="O565" s="6" t="s">
        <v>15</v>
      </c>
      <c r="P565" s="8">
        <v>0.28000000000000003</v>
      </c>
    </row>
    <row r="566" spans="1:16" ht="13">
      <c r="A566" s="249"/>
      <c r="B566" s="249"/>
      <c r="C566" s="249"/>
      <c r="D566" s="249"/>
      <c r="E566" s="6" t="s">
        <v>15</v>
      </c>
      <c r="F566" s="22">
        <v>3.3</v>
      </c>
      <c r="G566" s="245"/>
      <c r="H566" s="267" t="s">
        <v>44</v>
      </c>
      <c r="I566" s="74" t="s">
        <v>19</v>
      </c>
      <c r="J566" s="75">
        <v>0.37</v>
      </c>
      <c r="K566" s="81" t="s">
        <v>108</v>
      </c>
      <c r="L566" s="81" t="s">
        <v>219</v>
      </c>
      <c r="M566" s="6" t="s">
        <v>15</v>
      </c>
      <c r="N566" s="8">
        <v>0.91</v>
      </c>
      <c r="O566" s="74" t="s">
        <v>13</v>
      </c>
      <c r="P566" s="75">
        <v>0</v>
      </c>
    </row>
    <row r="567" spans="1:16" ht="13">
      <c r="A567" s="249"/>
      <c r="B567" s="249"/>
      <c r="C567" s="249"/>
      <c r="D567" s="249"/>
      <c r="E567" s="6" t="s">
        <v>15</v>
      </c>
      <c r="F567" s="22">
        <v>3.4</v>
      </c>
      <c r="G567" s="245"/>
      <c r="H567" s="245"/>
      <c r="I567" s="74" t="s">
        <v>13</v>
      </c>
      <c r="J567" s="75">
        <v>0</v>
      </c>
      <c r="K567" s="50" t="s">
        <v>15</v>
      </c>
      <c r="L567" s="62">
        <v>0.56000000000000005</v>
      </c>
      <c r="M567" s="6" t="s">
        <v>15</v>
      </c>
      <c r="N567" s="8">
        <v>0.9</v>
      </c>
      <c r="O567" s="74" t="s">
        <v>13</v>
      </c>
      <c r="P567" s="75">
        <v>0</v>
      </c>
    </row>
    <row r="568" spans="1:16" ht="13">
      <c r="A568" s="249"/>
      <c r="B568" s="249"/>
      <c r="C568" s="249"/>
      <c r="D568" s="249"/>
      <c r="E568" s="6" t="s">
        <v>15</v>
      </c>
      <c r="F568" s="22">
        <v>3.5</v>
      </c>
      <c r="G568" s="245"/>
      <c r="H568" s="245"/>
      <c r="I568" s="6" t="s">
        <v>15</v>
      </c>
      <c r="J568" s="8">
        <v>0.57999999999999996</v>
      </c>
      <c r="K568" s="50" t="s">
        <v>15</v>
      </c>
      <c r="L568" s="62">
        <v>0.77</v>
      </c>
      <c r="M568" s="6" t="s">
        <v>15</v>
      </c>
      <c r="N568" s="8">
        <v>0.9</v>
      </c>
      <c r="O568" s="74" t="s">
        <v>13</v>
      </c>
      <c r="P568" s="75">
        <v>0</v>
      </c>
    </row>
    <row r="569" spans="1:16" ht="13">
      <c r="A569" s="249"/>
      <c r="B569" s="249"/>
      <c r="C569" s="249"/>
      <c r="D569" s="249"/>
      <c r="E569" s="6" t="s">
        <v>15</v>
      </c>
      <c r="F569" s="22">
        <v>3.6</v>
      </c>
      <c r="G569" s="245"/>
      <c r="H569" s="245"/>
      <c r="I569" s="74" t="s">
        <v>13</v>
      </c>
      <c r="J569" s="75">
        <v>0</v>
      </c>
      <c r="K569" s="81" t="s">
        <v>108</v>
      </c>
      <c r="L569" s="81" t="s">
        <v>220</v>
      </c>
      <c r="M569" s="6" t="s">
        <v>15</v>
      </c>
      <c r="N569" s="8">
        <v>0.9</v>
      </c>
      <c r="O569" s="74" t="s">
        <v>13</v>
      </c>
      <c r="P569" s="75">
        <v>0</v>
      </c>
    </row>
    <row r="570" spans="1:16" ht="13">
      <c r="A570" s="249"/>
      <c r="B570" s="249"/>
      <c r="C570" s="249"/>
      <c r="D570" s="249"/>
      <c r="E570" s="6" t="s">
        <v>15</v>
      </c>
      <c r="F570" s="22">
        <v>3.7</v>
      </c>
      <c r="G570" s="245"/>
      <c r="H570" s="245"/>
      <c r="I570" s="74" t="s">
        <v>13</v>
      </c>
      <c r="J570" s="75">
        <v>0</v>
      </c>
      <c r="K570" s="50" t="s">
        <v>15</v>
      </c>
      <c r="L570" s="62">
        <v>0.57999999999999996</v>
      </c>
      <c r="M570" s="6" t="s">
        <v>15</v>
      </c>
      <c r="N570" s="8">
        <v>0.9</v>
      </c>
      <c r="O570" s="74" t="s">
        <v>107</v>
      </c>
      <c r="P570" s="75">
        <v>0.3</v>
      </c>
    </row>
    <row r="571" spans="1:16" ht="13">
      <c r="A571" s="249"/>
      <c r="B571" s="249"/>
      <c r="C571" s="249"/>
      <c r="D571" s="249"/>
      <c r="E571" s="6" t="s">
        <v>15</v>
      </c>
      <c r="F571" s="22">
        <v>3.8</v>
      </c>
      <c r="G571" s="245"/>
      <c r="H571" s="245"/>
      <c r="I571" s="6" t="s">
        <v>107</v>
      </c>
      <c r="J571" s="8">
        <v>0.44</v>
      </c>
      <c r="K571" s="50" t="s">
        <v>15</v>
      </c>
      <c r="L571" s="62">
        <v>0.43</v>
      </c>
      <c r="M571" s="6" t="s">
        <v>15</v>
      </c>
      <c r="N571" s="8">
        <v>0.89</v>
      </c>
      <c r="O571" s="74" t="s">
        <v>107</v>
      </c>
      <c r="P571" s="75">
        <v>0.47</v>
      </c>
    </row>
    <row r="572" spans="1:16" ht="13">
      <c r="A572" s="249"/>
      <c r="B572" s="249"/>
      <c r="C572" s="249"/>
      <c r="D572" s="249"/>
      <c r="E572" s="6" t="s">
        <v>15</v>
      </c>
      <c r="F572" s="22">
        <v>3.9</v>
      </c>
      <c r="G572" s="245"/>
      <c r="H572" s="245"/>
      <c r="I572" s="74" t="s">
        <v>13</v>
      </c>
      <c r="J572" s="75">
        <v>0</v>
      </c>
      <c r="K572" s="74" t="s">
        <v>13</v>
      </c>
      <c r="L572" s="75">
        <v>0</v>
      </c>
      <c r="M572" s="6" t="s">
        <v>15</v>
      </c>
      <c r="N572" s="8">
        <v>0.85</v>
      </c>
      <c r="O572" s="74" t="s">
        <v>13</v>
      </c>
      <c r="P572" s="75">
        <v>0</v>
      </c>
    </row>
    <row r="573" spans="1:16" ht="13">
      <c r="A573" s="249"/>
      <c r="B573" s="249"/>
      <c r="C573" s="249"/>
      <c r="D573" s="249"/>
      <c r="E573" s="6" t="s">
        <v>15</v>
      </c>
      <c r="F573" s="22">
        <v>4</v>
      </c>
      <c r="G573" s="245"/>
      <c r="H573" s="245"/>
      <c r="I573" s="74" t="s">
        <v>13</v>
      </c>
      <c r="J573" s="75">
        <v>0</v>
      </c>
      <c r="K573" s="74" t="s">
        <v>13</v>
      </c>
      <c r="L573" s="75">
        <v>0</v>
      </c>
      <c r="M573" s="6" t="s">
        <v>15</v>
      </c>
      <c r="N573" s="8">
        <v>0.56000000000000005</v>
      </c>
      <c r="O573" s="74" t="s">
        <v>13</v>
      </c>
      <c r="P573" s="75">
        <v>0</v>
      </c>
    </row>
    <row r="574" spans="1:16" ht="13">
      <c r="A574" s="249"/>
      <c r="B574" s="249"/>
      <c r="C574" s="249"/>
      <c r="D574" s="249"/>
      <c r="E574" s="6" t="s">
        <v>15</v>
      </c>
      <c r="F574" s="22">
        <v>4.0999999999999996</v>
      </c>
      <c r="G574" s="245"/>
      <c r="H574" s="245"/>
      <c r="I574" s="74" t="s">
        <v>13</v>
      </c>
      <c r="J574" s="75">
        <v>0</v>
      </c>
      <c r="K574" s="74" t="s">
        <v>13</v>
      </c>
      <c r="L574" s="75">
        <v>0</v>
      </c>
      <c r="M574" s="6" t="s">
        <v>15</v>
      </c>
      <c r="N574" s="8">
        <v>0.39</v>
      </c>
      <c r="O574" s="74" t="s">
        <v>13</v>
      </c>
      <c r="P574" s="75">
        <v>0</v>
      </c>
    </row>
    <row r="575" spans="1:16" ht="13">
      <c r="A575" s="249"/>
      <c r="B575" s="249"/>
      <c r="C575" s="249"/>
      <c r="D575" s="249"/>
      <c r="E575" s="6" t="s">
        <v>15</v>
      </c>
      <c r="F575" s="22">
        <v>4.2</v>
      </c>
      <c r="G575" s="245"/>
      <c r="H575" s="245"/>
      <c r="I575" s="74" t="s">
        <v>13</v>
      </c>
      <c r="J575" s="75">
        <v>0</v>
      </c>
      <c r="K575" s="74" t="s">
        <v>13</v>
      </c>
      <c r="L575" s="75">
        <v>0</v>
      </c>
      <c r="M575" s="6" t="s">
        <v>15</v>
      </c>
      <c r="N575" s="8">
        <v>0.39</v>
      </c>
      <c r="O575" s="74" t="s">
        <v>13</v>
      </c>
      <c r="P575" s="75">
        <v>0</v>
      </c>
    </row>
    <row r="576" spans="1:16" ht="13">
      <c r="A576" s="249"/>
      <c r="B576" s="249"/>
      <c r="C576" s="249"/>
      <c r="D576" s="249"/>
      <c r="E576" s="6" t="s">
        <v>15</v>
      </c>
      <c r="F576" s="22">
        <v>4.3</v>
      </c>
      <c r="G576" s="245"/>
      <c r="H576" s="245"/>
      <c r="I576" s="74" t="s">
        <v>13</v>
      </c>
      <c r="J576" s="75">
        <v>0</v>
      </c>
      <c r="K576" s="74" t="s">
        <v>13</v>
      </c>
      <c r="L576" s="75">
        <v>0</v>
      </c>
      <c r="M576" s="6" t="s">
        <v>15</v>
      </c>
      <c r="N576" s="8">
        <v>0.48</v>
      </c>
      <c r="O576" s="74" t="s">
        <v>13</v>
      </c>
      <c r="P576" s="75">
        <v>0</v>
      </c>
    </row>
    <row r="577" spans="1:28" ht="13">
      <c r="A577" s="249"/>
      <c r="B577" s="249"/>
      <c r="C577" s="249"/>
      <c r="D577" s="249"/>
      <c r="E577" s="6" t="s">
        <v>15</v>
      </c>
      <c r="F577" s="22">
        <v>4.4000000000000004</v>
      </c>
      <c r="G577" s="245"/>
      <c r="H577" s="245"/>
      <c r="I577" s="74" t="s">
        <v>13</v>
      </c>
      <c r="J577" s="75">
        <v>0</v>
      </c>
      <c r="K577" s="74" t="s">
        <v>13</v>
      </c>
      <c r="L577" s="75">
        <v>0</v>
      </c>
      <c r="M577" s="6" t="s">
        <v>15</v>
      </c>
      <c r="N577" s="8">
        <v>0.35</v>
      </c>
      <c r="O577" s="74" t="s">
        <v>13</v>
      </c>
      <c r="P577" s="75">
        <v>0</v>
      </c>
    </row>
    <row r="578" spans="1:28" ht="13">
      <c r="A578" s="249"/>
      <c r="B578" s="249"/>
      <c r="C578" s="249"/>
      <c r="D578" s="249"/>
      <c r="E578" s="6" t="s">
        <v>15</v>
      </c>
      <c r="F578" s="22">
        <v>4.5</v>
      </c>
      <c r="G578" s="245"/>
      <c r="H578" s="245"/>
      <c r="I578" s="74" t="s">
        <v>13</v>
      </c>
      <c r="J578" s="75">
        <v>0</v>
      </c>
      <c r="K578" s="74" t="s">
        <v>13</v>
      </c>
      <c r="L578" s="75">
        <v>0</v>
      </c>
      <c r="M578" s="6" t="s">
        <v>15</v>
      </c>
      <c r="N578" s="8">
        <v>0.44</v>
      </c>
      <c r="O578" s="74" t="s">
        <v>13</v>
      </c>
      <c r="P578" s="75">
        <v>0</v>
      </c>
    </row>
    <row r="579" spans="1:28" ht="13">
      <c r="A579" s="249"/>
      <c r="B579" s="249"/>
      <c r="C579" s="249"/>
      <c r="D579" s="249"/>
      <c r="E579" s="6" t="s">
        <v>15</v>
      </c>
      <c r="F579" s="22">
        <v>4.5999999999999996</v>
      </c>
      <c r="G579" s="246"/>
      <c r="H579" s="246"/>
      <c r="I579" s="74" t="s">
        <v>13</v>
      </c>
      <c r="J579" s="75">
        <v>0</v>
      </c>
      <c r="K579" s="74" t="s">
        <v>13</v>
      </c>
      <c r="L579" s="75">
        <v>0</v>
      </c>
      <c r="M579" s="74" t="s">
        <v>13</v>
      </c>
      <c r="N579" s="75">
        <v>0</v>
      </c>
      <c r="O579" s="74" t="s">
        <v>13</v>
      </c>
      <c r="P579" s="75">
        <v>0</v>
      </c>
    </row>
    <row r="580" spans="1:28" ht="13">
      <c r="A580" s="249"/>
      <c r="B580" s="249"/>
      <c r="C580" s="249"/>
      <c r="D580" s="249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</row>
    <row r="581" spans="1:28" ht="13">
      <c r="A581" s="249"/>
      <c r="B581" s="249"/>
      <c r="C581" s="249"/>
      <c r="D581" s="249"/>
      <c r="E581" s="296" t="s">
        <v>16</v>
      </c>
      <c r="F581" s="249"/>
      <c r="G581" s="249"/>
      <c r="H581" s="249"/>
      <c r="I581" s="6"/>
      <c r="J581" s="6">
        <f>AVERAGEA(J556,J561:J565,J568,J571)</f>
        <v>0.55125000000000002</v>
      </c>
      <c r="K581" s="6"/>
      <c r="L581" s="95">
        <f>AVERAGEA(L549:L562,L565,L567,L568,L570,L571)</f>
        <v>0.6126315789473683</v>
      </c>
      <c r="M581" s="6"/>
      <c r="N581" s="95">
        <f>AVERAGEA(N552,N556:N578)</f>
        <v>0.76166666666666705</v>
      </c>
      <c r="O581" s="6"/>
      <c r="P581" s="95">
        <f>AVERAGEA(P565)</f>
        <v>0.28000000000000003</v>
      </c>
    </row>
    <row r="582" spans="1:28" ht="13">
      <c r="A582" s="249"/>
      <c r="B582" s="249"/>
      <c r="C582" s="249"/>
      <c r="D582" s="249"/>
      <c r="E582" s="296" t="s">
        <v>1</v>
      </c>
      <c r="F582" s="249"/>
      <c r="G582" s="249"/>
      <c r="H582" s="249"/>
      <c r="I582" s="6"/>
      <c r="J582" s="6">
        <v>33</v>
      </c>
      <c r="K582" s="6"/>
      <c r="L582" s="6">
        <v>22</v>
      </c>
      <c r="M582" s="6"/>
      <c r="N582" s="6">
        <v>27</v>
      </c>
      <c r="O582" s="6"/>
      <c r="P582" s="6">
        <v>40</v>
      </c>
    </row>
    <row r="583" spans="1:28" ht="13">
      <c r="A583" s="249"/>
      <c r="B583" s="249"/>
      <c r="C583" s="249"/>
      <c r="D583" s="249"/>
      <c r="E583" s="296" t="s">
        <v>2</v>
      </c>
      <c r="F583" s="249"/>
      <c r="G583" s="249"/>
      <c r="H583" s="249"/>
      <c r="I583" s="6"/>
      <c r="J583" s="6">
        <v>8</v>
      </c>
      <c r="K583" s="6"/>
      <c r="L583" s="6">
        <v>19</v>
      </c>
      <c r="M583" s="6"/>
      <c r="N583" s="148">
        <v>14</v>
      </c>
      <c r="O583" s="6"/>
      <c r="P583" s="6">
        <v>1</v>
      </c>
    </row>
    <row r="584" spans="1:28" ht="13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</row>
    <row r="585" spans="1:28" ht="13">
      <c r="A585" s="305">
        <v>11</v>
      </c>
      <c r="B585" s="312" t="s">
        <v>0</v>
      </c>
      <c r="C585" s="312" t="s">
        <v>0</v>
      </c>
      <c r="D585" s="331" t="s">
        <v>86</v>
      </c>
      <c r="E585" s="79" t="s">
        <v>13</v>
      </c>
      <c r="F585" s="8">
        <v>0</v>
      </c>
      <c r="G585" s="331" t="s">
        <v>87</v>
      </c>
      <c r="H585" s="6"/>
      <c r="I585" s="79"/>
      <c r="J585" s="79"/>
      <c r="K585" s="79"/>
      <c r="L585" s="79"/>
      <c r="M585" s="79"/>
      <c r="N585" s="79"/>
      <c r="O585" s="79"/>
      <c r="P585" s="79"/>
    </row>
    <row r="586" spans="1:28" ht="13">
      <c r="A586" s="249"/>
      <c r="B586" s="249"/>
      <c r="C586" s="249"/>
      <c r="D586" s="249"/>
      <c r="E586" s="79" t="s">
        <v>13</v>
      </c>
      <c r="F586" s="8">
        <v>0.1</v>
      </c>
      <c r="G586" s="249"/>
      <c r="H586" s="6"/>
      <c r="I586" s="79"/>
      <c r="J586" s="79"/>
      <c r="K586" s="79"/>
      <c r="L586" s="79"/>
      <c r="M586" s="79"/>
      <c r="N586" s="79"/>
      <c r="O586" s="79"/>
      <c r="P586" s="79"/>
    </row>
    <row r="587" spans="1:28" ht="13">
      <c r="A587" s="249"/>
      <c r="B587" s="249"/>
      <c r="C587" s="249"/>
      <c r="D587" s="249"/>
      <c r="E587" s="79" t="s">
        <v>13</v>
      </c>
      <c r="F587" s="8">
        <v>0.2</v>
      </c>
      <c r="G587" s="249"/>
      <c r="H587" s="6"/>
      <c r="I587" s="79"/>
      <c r="J587" s="79"/>
      <c r="K587" s="79"/>
      <c r="L587" s="79"/>
      <c r="M587" s="79"/>
      <c r="N587" s="79"/>
      <c r="O587" s="79"/>
      <c r="P587" s="79"/>
    </row>
    <row r="588" spans="1:28" ht="13">
      <c r="A588" s="249"/>
      <c r="B588" s="249"/>
      <c r="C588" s="249"/>
      <c r="D588" s="249"/>
      <c r="E588" s="6" t="s">
        <v>19</v>
      </c>
      <c r="F588" s="8">
        <v>0.3</v>
      </c>
      <c r="G588" s="249"/>
      <c r="H588" s="6"/>
      <c r="I588" s="6" t="s">
        <v>19</v>
      </c>
      <c r="J588" s="8">
        <v>0.91</v>
      </c>
      <c r="K588" s="50" t="s">
        <v>19</v>
      </c>
      <c r="L588" s="62">
        <v>0.84</v>
      </c>
      <c r="M588" s="6" t="s">
        <v>19</v>
      </c>
      <c r="N588" s="8">
        <v>0.91</v>
      </c>
      <c r="O588" s="6" t="s">
        <v>19</v>
      </c>
      <c r="P588" s="8">
        <v>0.7</v>
      </c>
    </row>
    <row r="589" spans="1:28" ht="13">
      <c r="A589" s="249"/>
      <c r="B589" s="249"/>
      <c r="C589" s="249"/>
      <c r="D589" s="249"/>
      <c r="E589" s="6" t="s">
        <v>19</v>
      </c>
      <c r="F589" s="8">
        <v>0.4</v>
      </c>
      <c r="G589" s="249"/>
      <c r="H589" s="6"/>
      <c r="I589" s="6" t="s">
        <v>19</v>
      </c>
      <c r="J589" s="8">
        <v>0.86</v>
      </c>
      <c r="K589" s="50" t="s">
        <v>19</v>
      </c>
      <c r="L589" s="62">
        <v>0.84</v>
      </c>
      <c r="M589" s="6" t="s">
        <v>19</v>
      </c>
      <c r="N589" s="8">
        <v>0.9</v>
      </c>
      <c r="O589" s="6" t="s">
        <v>19</v>
      </c>
      <c r="P589" s="8">
        <v>0.73</v>
      </c>
    </row>
    <row r="590" spans="1:28" ht="13">
      <c r="A590" s="249"/>
      <c r="B590" s="249"/>
      <c r="C590" s="249"/>
      <c r="D590" s="249"/>
      <c r="E590" s="6" t="s">
        <v>19</v>
      </c>
      <c r="F590" s="8">
        <v>0.5</v>
      </c>
      <c r="G590" s="249"/>
      <c r="H590" s="6"/>
      <c r="I590" s="6" t="s">
        <v>19</v>
      </c>
      <c r="J590" s="8">
        <v>0.81</v>
      </c>
      <c r="K590" s="50" t="s">
        <v>19</v>
      </c>
      <c r="L590" s="62">
        <v>0.85</v>
      </c>
      <c r="M590" s="6" t="s">
        <v>19</v>
      </c>
      <c r="N590" s="8">
        <v>0.91</v>
      </c>
      <c r="O590" s="6" t="s">
        <v>19</v>
      </c>
      <c r="P590" s="8">
        <v>0.84</v>
      </c>
    </row>
    <row r="591" spans="1:28" ht="13">
      <c r="A591" s="249"/>
      <c r="B591" s="249"/>
      <c r="C591" s="249"/>
      <c r="D591" s="249"/>
      <c r="E591" s="6" t="s">
        <v>19</v>
      </c>
      <c r="F591" s="8">
        <v>0.6</v>
      </c>
      <c r="G591" s="249"/>
      <c r="H591" s="6"/>
      <c r="I591" s="6" t="s">
        <v>19</v>
      </c>
      <c r="J591" s="8">
        <v>0.87</v>
      </c>
      <c r="K591" s="50" t="s">
        <v>19</v>
      </c>
      <c r="L591" s="62">
        <v>0.86</v>
      </c>
      <c r="M591" s="6" t="s">
        <v>19</v>
      </c>
      <c r="N591" s="8">
        <v>0.92</v>
      </c>
      <c r="O591" s="6" t="s">
        <v>19</v>
      </c>
      <c r="P591" s="8">
        <v>0.84</v>
      </c>
    </row>
    <row r="592" spans="1:28" ht="13">
      <c r="A592" s="249"/>
      <c r="B592" s="249"/>
      <c r="C592" s="249"/>
      <c r="D592" s="249"/>
      <c r="E592" s="6" t="s">
        <v>19</v>
      </c>
      <c r="F592" s="8">
        <v>0.7</v>
      </c>
      <c r="G592" s="249"/>
      <c r="H592" s="6"/>
      <c r="I592" s="6" t="s">
        <v>19</v>
      </c>
      <c r="J592" s="8">
        <v>0.9</v>
      </c>
      <c r="K592" s="50" t="s">
        <v>19</v>
      </c>
      <c r="L592" s="62">
        <v>0.84</v>
      </c>
      <c r="M592" s="6" t="s">
        <v>19</v>
      </c>
      <c r="N592" s="8">
        <v>0.91</v>
      </c>
      <c r="O592" s="6" t="s">
        <v>19</v>
      </c>
      <c r="P592" s="8">
        <v>0.85</v>
      </c>
    </row>
    <row r="593" spans="1:28" ht="13">
      <c r="A593" s="249"/>
      <c r="B593" s="249"/>
      <c r="C593" s="249"/>
      <c r="D593" s="249"/>
      <c r="E593" s="6" t="s">
        <v>19</v>
      </c>
      <c r="F593" s="8">
        <v>0.8</v>
      </c>
      <c r="G593" s="249"/>
      <c r="H593" s="6"/>
      <c r="I593" s="6" t="s">
        <v>19</v>
      </c>
      <c r="J593" s="8">
        <v>0.91</v>
      </c>
      <c r="K593" s="50" t="s">
        <v>19</v>
      </c>
      <c r="L593" s="62">
        <v>0.86</v>
      </c>
      <c r="M593" s="6" t="s">
        <v>19</v>
      </c>
      <c r="N593" s="8">
        <v>0.91</v>
      </c>
      <c r="O593" s="6" t="s">
        <v>19</v>
      </c>
      <c r="P593" s="8">
        <v>0.84</v>
      </c>
    </row>
    <row r="594" spans="1:28" ht="13">
      <c r="A594" s="249"/>
      <c r="B594" s="249"/>
      <c r="C594" s="249"/>
      <c r="D594" s="249"/>
      <c r="E594" s="6" t="s">
        <v>19</v>
      </c>
      <c r="F594" s="8">
        <v>0.9</v>
      </c>
      <c r="G594" s="249"/>
      <c r="H594" s="6"/>
      <c r="I594" s="6" t="s">
        <v>19</v>
      </c>
      <c r="J594" s="8">
        <v>0.9</v>
      </c>
      <c r="K594" s="50" t="s">
        <v>19</v>
      </c>
      <c r="L594" s="62">
        <v>0.85</v>
      </c>
      <c r="M594" s="6" t="s">
        <v>19</v>
      </c>
      <c r="N594" s="8">
        <v>0.89</v>
      </c>
      <c r="O594" s="6" t="s">
        <v>19</v>
      </c>
      <c r="P594" s="8">
        <v>0.83</v>
      </c>
    </row>
    <row r="595" spans="1:28" ht="13">
      <c r="A595" s="249"/>
      <c r="B595" s="249"/>
      <c r="C595" s="249"/>
      <c r="D595" s="249"/>
      <c r="E595" s="6" t="s">
        <v>19</v>
      </c>
      <c r="F595" s="8">
        <v>1</v>
      </c>
      <c r="G595" s="249"/>
      <c r="H595" s="6" t="s">
        <v>80</v>
      </c>
      <c r="I595" s="6" t="s">
        <v>19</v>
      </c>
      <c r="J595" s="8">
        <v>0.91</v>
      </c>
      <c r="K595" s="50" t="s">
        <v>19</v>
      </c>
      <c r="L595" s="62">
        <v>0.84</v>
      </c>
      <c r="M595" s="6" t="s">
        <v>19</v>
      </c>
      <c r="N595" s="8">
        <v>0.91</v>
      </c>
      <c r="O595" s="6" t="s">
        <v>19</v>
      </c>
      <c r="P595" s="8">
        <v>0.82</v>
      </c>
    </row>
    <row r="596" spans="1:28" ht="13">
      <c r="A596" s="249"/>
      <c r="B596" s="249"/>
      <c r="C596" s="249"/>
      <c r="D596" s="249"/>
      <c r="E596" s="6" t="s">
        <v>19</v>
      </c>
      <c r="F596" s="8">
        <v>1.1000000000000001</v>
      </c>
      <c r="G596" s="249"/>
      <c r="H596" s="6"/>
      <c r="I596" s="6" t="s">
        <v>19</v>
      </c>
      <c r="J596" s="8">
        <v>0.94</v>
      </c>
      <c r="K596" s="50" t="s">
        <v>19</v>
      </c>
      <c r="L596" s="62">
        <v>0.85</v>
      </c>
      <c r="M596" s="6" t="s">
        <v>19</v>
      </c>
      <c r="N596" s="8">
        <v>0.9</v>
      </c>
      <c r="O596" s="6" t="s">
        <v>19</v>
      </c>
      <c r="P596" s="8">
        <v>0.86</v>
      </c>
    </row>
    <row r="597" spans="1:28" ht="13">
      <c r="A597" s="249"/>
      <c r="B597" s="249"/>
      <c r="C597" s="249"/>
      <c r="D597" s="249"/>
      <c r="E597" s="6" t="s">
        <v>19</v>
      </c>
      <c r="F597" s="8">
        <v>1.2</v>
      </c>
      <c r="G597" s="249"/>
      <c r="H597" s="6"/>
      <c r="I597" s="6" t="s">
        <v>19</v>
      </c>
      <c r="J597" s="8">
        <v>0.93</v>
      </c>
      <c r="K597" s="50" t="s">
        <v>19</v>
      </c>
      <c r="L597" s="62">
        <v>0.86</v>
      </c>
      <c r="M597" s="6" t="s">
        <v>19</v>
      </c>
      <c r="N597" s="8">
        <v>0.88</v>
      </c>
      <c r="O597" s="6" t="s">
        <v>19</v>
      </c>
      <c r="P597" s="8">
        <v>0.87</v>
      </c>
    </row>
    <row r="598" spans="1:28" ht="13">
      <c r="A598" s="249"/>
      <c r="B598" s="249"/>
      <c r="C598" s="249"/>
      <c r="D598" s="249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</row>
    <row r="599" spans="1:28" ht="13">
      <c r="A599" s="249"/>
      <c r="B599" s="249"/>
      <c r="C599" s="249"/>
      <c r="D599" s="249"/>
      <c r="E599" s="296" t="s">
        <v>16</v>
      </c>
      <c r="F599" s="249"/>
      <c r="G599" s="249"/>
      <c r="H599" s="249"/>
      <c r="I599" s="6"/>
      <c r="J599" s="6">
        <f>AVERAGEA(J588:J597)</f>
        <v>0.89400000000000013</v>
      </c>
      <c r="K599" s="6"/>
      <c r="L599" s="6">
        <f>AVERAGEA(L588:L597)</f>
        <v>0.84899999999999987</v>
      </c>
      <c r="M599" s="6"/>
      <c r="N599" s="6">
        <f>AVERAGEA(N588:N597)</f>
        <v>0.90400000000000014</v>
      </c>
      <c r="O599" s="6"/>
      <c r="P599" s="6">
        <f>AVERAGEA(P588:P597)</f>
        <v>0.81799999999999995</v>
      </c>
    </row>
    <row r="600" spans="1:28" ht="13">
      <c r="A600" s="249"/>
      <c r="B600" s="249"/>
      <c r="C600" s="249"/>
      <c r="D600" s="249"/>
      <c r="E600" s="296" t="s">
        <v>1</v>
      </c>
      <c r="F600" s="249"/>
      <c r="G600" s="249"/>
      <c r="H600" s="249"/>
      <c r="I600" s="6"/>
      <c r="J600" s="6">
        <v>0</v>
      </c>
      <c r="K600" s="6"/>
      <c r="L600" s="6">
        <v>0</v>
      </c>
      <c r="M600" s="6"/>
      <c r="N600" s="6">
        <v>0</v>
      </c>
      <c r="O600" s="6"/>
      <c r="P600" s="6">
        <v>0</v>
      </c>
    </row>
    <row r="601" spans="1:28" ht="13">
      <c r="A601" s="249"/>
      <c r="B601" s="249"/>
      <c r="C601" s="249"/>
      <c r="D601" s="249"/>
      <c r="E601" s="296" t="s">
        <v>2</v>
      </c>
      <c r="F601" s="249"/>
      <c r="G601" s="249"/>
      <c r="H601" s="249"/>
      <c r="I601" s="6"/>
      <c r="J601" s="6">
        <v>10</v>
      </c>
      <c r="K601" s="6"/>
      <c r="L601" s="6">
        <v>10</v>
      </c>
      <c r="M601" s="6"/>
      <c r="N601" s="119">
        <v>10</v>
      </c>
      <c r="O601" s="6"/>
      <c r="P601" s="119">
        <v>10</v>
      </c>
    </row>
    <row r="602" spans="1:28" ht="13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</row>
    <row r="603" spans="1:28" ht="13">
      <c r="A603" s="320">
        <v>12</v>
      </c>
      <c r="B603" s="336" t="s">
        <v>0</v>
      </c>
      <c r="C603" s="337" t="s">
        <v>0</v>
      </c>
      <c r="D603" s="320" t="s">
        <v>88</v>
      </c>
      <c r="E603" s="108" t="s">
        <v>13</v>
      </c>
      <c r="F603" s="8">
        <v>0</v>
      </c>
      <c r="G603" s="338" t="s">
        <v>221</v>
      </c>
      <c r="I603" s="108"/>
      <c r="J603" s="108"/>
      <c r="K603" s="108"/>
      <c r="L603" s="108"/>
      <c r="M603" s="108"/>
      <c r="N603" s="108"/>
      <c r="O603" s="108"/>
      <c r="P603" s="108"/>
    </row>
    <row r="604" spans="1:28" ht="13">
      <c r="A604" s="249"/>
      <c r="B604" s="249"/>
      <c r="C604" s="249"/>
      <c r="D604" s="249"/>
      <c r="E604" s="108" t="s">
        <v>13</v>
      </c>
      <c r="F604" s="8">
        <v>0.1</v>
      </c>
      <c r="G604" s="249"/>
      <c r="I604" s="108"/>
      <c r="J604" s="108"/>
      <c r="K604" s="108"/>
      <c r="L604" s="108"/>
      <c r="M604" s="108"/>
      <c r="N604" s="108"/>
      <c r="O604" s="108"/>
      <c r="P604" s="108"/>
    </row>
    <row r="605" spans="1:28" ht="13">
      <c r="A605" s="249"/>
      <c r="B605" s="249"/>
      <c r="C605" s="249"/>
      <c r="D605" s="249"/>
      <c r="E605" s="108" t="s">
        <v>13</v>
      </c>
      <c r="F605" s="8">
        <v>0.2</v>
      </c>
      <c r="G605" s="249"/>
      <c r="I605" s="108"/>
      <c r="J605" s="108"/>
      <c r="K605" s="108"/>
      <c r="L605" s="108"/>
      <c r="M605" s="108"/>
      <c r="N605" s="108"/>
      <c r="O605" s="108"/>
      <c r="P605" s="108"/>
    </row>
    <row r="606" spans="1:28" ht="13">
      <c r="A606" s="249"/>
      <c r="B606" s="249"/>
      <c r="C606" s="249"/>
      <c r="D606" s="249"/>
      <c r="E606" s="108" t="s">
        <v>13</v>
      </c>
      <c r="F606" s="8">
        <v>0.3</v>
      </c>
      <c r="G606" s="249"/>
      <c r="I606" s="108"/>
      <c r="J606" s="108"/>
      <c r="K606" s="108"/>
      <c r="L606" s="108"/>
      <c r="M606" s="108"/>
      <c r="N606" s="108"/>
      <c r="O606" s="108"/>
      <c r="P606" s="108"/>
    </row>
    <row r="607" spans="1:28" ht="13">
      <c r="A607" s="249"/>
      <c r="B607" s="249"/>
      <c r="C607" s="249"/>
      <c r="D607" s="249"/>
      <c r="E607" s="108" t="s">
        <v>13</v>
      </c>
      <c r="F607" s="8">
        <v>0.4</v>
      </c>
      <c r="G607" s="249"/>
      <c r="I607" s="108"/>
      <c r="J607" s="108"/>
      <c r="K607" s="108"/>
      <c r="L607" s="108"/>
      <c r="M607" s="108"/>
      <c r="N607" s="108"/>
      <c r="O607" s="108"/>
      <c r="P607" s="108"/>
    </row>
    <row r="608" spans="1:28" ht="13">
      <c r="A608" s="249"/>
      <c r="B608" s="249"/>
      <c r="C608" s="249"/>
      <c r="D608" s="249"/>
      <c r="E608" s="108" t="s">
        <v>13</v>
      </c>
      <c r="F608" s="8">
        <v>0.5</v>
      </c>
      <c r="G608" s="249"/>
      <c r="I608" s="108"/>
      <c r="J608" s="108"/>
      <c r="K608" s="108"/>
      <c r="L608" s="108"/>
      <c r="M608" s="108"/>
      <c r="N608" s="108"/>
      <c r="O608" s="108"/>
      <c r="P608" s="108"/>
    </row>
    <row r="609" spans="1:16" ht="13">
      <c r="A609" s="249"/>
      <c r="B609" s="249"/>
      <c r="C609" s="249"/>
      <c r="D609" s="249"/>
      <c r="E609" s="119" t="s">
        <v>181</v>
      </c>
      <c r="F609" s="8">
        <v>0.6</v>
      </c>
      <c r="G609" s="249"/>
      <c r="H609" s="3"/>
      <c r="I609" s="3" t="s">
        <v>181</v>
      </c>
      <c r="J609" s="3">
        <v>0.51</v>
      </c>
      <c r="K609" s="3" t="s">
        <v>181</v>
      </c>
      <c r="L609" s="3">
        <v>0.45</v>
      </c>
      <c r="M609" s="3" t="s">
        <v>181</v>
      </c>
      <c r="N609" s="3">
        <v>0.91</v>
      </c>
      <c r="O609" s="3" t="s">
        <v>19</v>
      </c>
      <c r="P609" s="3">
        <v>0.68</v>
      </c>
    </row>
    <row r="610" spans="1:16" ht="13">
      <c r="A610" s="249"/>
      <c r="B610" s="249"/>
      <c r="C610" s="249"/>
      <c r="D610" s="249"/>
      <c r="E610" s="119" t="s">
        <v>181</v>
      </c>
      <c r="F610" s="8">
        <v>0.7</v>
      </c>
      <c r="G610" s="249"/>
      <c r="I610" s="138" t="s">
        <v>184</v>
      </c>
      <c r="J610" s="138" t="s">
        <v>222</v>
      </c>
      <c r="K610" s="3" t="s">
        <v>181</v>
      </c>
      <c r="L610" s="3">
        <v>0.31</v>
      </c>
      <c r="M610" s="3" t="s">
        <v>181</v>
      </c>
      <c r="N610" s="3">
        <v>0.93</v>
      </c>
      <c r="O610" s="3" t="s">
        <v>181</v>
      </c>
      <c r="P610" s="3">
        <v>0.37</v>
      </c>
    </row>
    <row r="611" spans="1:16" ht="13">
      <c r="A611" s="249"/>
      <c r="B611" s="249"/>
      <c r="C611" s="249"/>
      <c r="D611" s="249"/>
      <c r="E611" s="119" t="s">
        <v>181</v>
      </c>
      <c r="F611" s="8">
        <v>0.8</v>
      </c>
      <c r="G611" s="249"/>
      <c r="I611" s="138" t="s">
        <v>177</v>
      </c>
      <c r="J611" s="138" t="s">
        <v>223</v>
      </c>
      <c r="K611" s="3" t="s">
        <v>181</v>
      </c>
      <c r="L611" s="3">
        <v>0.49</v>
      </c>
      <c r="M611" s="3" t="s">
        <v>181</v>
      </c>
      <c r="N611" s="3">
        <v>0.93</v>
      </c>
      <c r="O611" s="3" t="s">
        <v>181</v>
      </c>
      <c r="P611" s="3">
        <v>0.75</v>
      </c>
    </row>
    <row r="612" spans="1:16" ht="13">
      <c r="A612" s="249"/>
      <c r="B612" s="249"/>
      <c r="C612" s="249"/>
      <c r="D612" s="249"/>
      <c r="E612" s="119" t="s">
        <v>181</v>
      </c>
      <c r="F612" s="8">
        <v>0.9</v>
      </c>
      <c r="G612" s="249"/>
      <c r="I612" s="3" t="s">
        <v>19</v>
      </c>
      <c r="J612" s="3">
        <v>0.83</v>
      </c>
      <c r="K612" s="3" t="s">
        <v>19</v>
      </c>
      <c r="L612" s="3">
        <v>0.64</v>
      </c>
      <c r="M612" s="3" t="s">
        <v>181</v>
      </c>
      <c r="N612" s="3">
        <v>0.92</v>
      </c>
      <c r="O612" s="3" t="s">
        <v>19</v>
      </c>
      <c r="P612" s="3">
        <v>0.37</v>
      </c>
    </row>
    <row r="613" spans="1:16" ht="13">
      <c r="A613" s="249"/>
      <c r="B613" s="249"/>
      <c r="C613" s="249"/>
      <c r="D613" s="249"/>
      <c r="E613" s="119" t="s">
        <v>181</v>
      </c>
      <c r="F613" s="8">
        <v>1</v>
      </c>
      <c r="G613" s="249"/>
      <c r="H613" s="3" t="s">
        <v>44</v>
      </c>
      <c r="I613" s="3" t="s">
        <v>19</v>
      </c>
      <c r="J613" s="3">
        <v>0.37</v>
      </c>
      <c r="K613" s="139" t="s">
        <v>13</v>
      </c>
      <c r="L613" s="139">
        <v>0</v>
      </c>
      <c r="M613" s="3" t="s">
        <v>181</v>
      </c>
      <c r="N613" s="3">
        <v>0.86</v>
      </c>
      <c r="O613" s="3" t="s">
        <v>19</v>
      </c>
      <c r="P613" s="3">
        <v>0.5</v>
      </c>
    </row>
    <row r="614" spans="1:16" ht="13">
      <c r="A614" s="249"/>
      <c r="B614" s="249"/>
      <c r="C614" s="249"/>
      <c r="D614" s="249"/>
      <c r="E614" s="119" t="s">
        <v>181</v>
      </c>
      <c r="F614" s="8">
        <v>1.1000000000000001</v>
      </c>
      <c r="G614" s="249"/>
      <c r="H614" s="119" t="s">
        <v>44</v>
      </c>
      <c r="I614" s="139" t="s">
        <v>13</v>
      </c>
      <c r="J614" s="139">
        <v>0</v>
      </c>
      <c r="K614" s="139" t="s">
        <v>13</v>
      </c>
      <c r="L614" s="139">
        <v>0</v>
      </c>
      <c r="M614" s="3" t="s">
        <v>19</v>
      </c>
      <c r="N614" s="3">
        <v>0.31</v>
      </c>
      <c r="O614" s="139" t="s">
        <v>13</v>
      </c>
      <c r="P614" s="139">
        <v>0</v>
      </c>
    </row>
    <row r="615" spans="1:16" ht="13">
      <c r="A615" s="249"/>
      <c r="B615" s="249"/>
      <c r="C615" s="249"/>
      <c r="D615" s="249"/>
      <c r="E615" s="108" t="s">
        <v>13</v>
      </c>
      <c r="F615" s="8">
        <v>1.2</v>
      </c>
      <c r="G615" s="249"/>
      <c r="I615" s="108"/>
      <c r="J615" s="108"/>
      <c r="K615" s="108"/>
      <c r="L615" s="108"/>
      <c r="M615" s="139" t="s">
        <v>19</v>
      </c>
      <c r="N615" s="139">
        <v>0.3</v>
      </c>
      <c r="O615" s="108"/>
      <c r="P615" s="108"/>
    </row>
    <row r="616" spans="1:16" ht="13">
      <c r="A616" s="249"/>
      <c r="B616" s="249"/>
      <c r="C616" s="249"/>
      <c r="D616" s="249"/>
      <c r="E616" s="108" t="s">
        <v>13</v>
      </c>
      <c r="F616" s="8">
        <v>1.3</v>
      </c>
      <c r="G616" s="249"/>
      <c r="I616" s="108"/>
      <c r="J616" s="108"/>
      <c r="K616" s="108"/>
      <c r="L616" s="108"/>
      <c r="M616" s="108"/>
      <c r="N616" s="108"/>
      <c r="O616" s="108"/>
      <c r="P616" s="108"/>
    </row>
    <row r="617" spans="1:16" ht="13">
      <c r="A617" s="249"/>
      <c r="B617" s="249"/>
      <c r="C617" s="249"/>
      <c r="D617" s="249"/>
      <c r="E617" s="108" t="s">
        <v>13</v>
      </c>
      <c r="F617" s="8">
        <v>1.4</v>
      </c>
      <c r="G617" s="249"/>
      <c r="I617" s="108"/>
      <c r="J617" s="108"/>
      <c r="K617" s="108"/>
      <c r="L617" s="108"/>
      <c r="M617" s="108"/>
      <c r="N617" s="108"/>
      <c r="O617" s="108"/>
      <c r="P617" s="108"/>
    </row>
    <row r="618" spans="1:16" ht="13">
      <c r="A618" s="249"/>
      <c r="B618" s="249"/>
      <c r="C618" s="249"/>
      <c r="D618" s="249"/>
      <c r="E618" s="108" t="s">
        <v>13</v>
      </c>
      <c r="F618" s="8">
        <v>1.5</v>
      </c>
      <c r="G618" s="249"/>
      <c r="I618" s="108"/>
      <c r="J618" s="108"/>
      <c r="K618" s="108"/>
      <c r="L618" s="108"/>
      <c r="M618" s="108"/>
      <c r="N618" s="108"/>
      <c r="O618" s="108"/>
      <c r="P618" s="108"/>
    </row>
    <row r="619" spans="1:16" ht="13">
      <c r="A619" s="249"/>
      <c r="B619" s="249"/>
      <c r="C619" s="249"/>
      <c r="D619" s="249"/>
      <c r="E619" s="108" t="s">
        <v>13</v>
      </c>
      <c r="F619" s="8">
        <v>1.6</v>
      </c>
      <c r="G619" s="249"/>
      <c r="I619" s="108"/>
      <c r="J619" s="108"/>
      <c r="K619" s="108"/>
      <c r="L619" s="108"/>
      <c r="M619" s="108"/>
      <c r="N619" s="108"/>
      <c r="O619" s="108"/>
      <c r="P619" s="108"/>
    </row>
    <row r="620" spans="1:16" ht="13">
      <c r="A620" s="249"/>
      <c r="B620" s="249"/>
      <c r="C620" s="249"/>
      <c r="D620" s="249"/>
      <c r="E620" s="108" t="s">
        <v>13</v>
      </c>
      <c r="F620" s="8">
        <v>1.7</v>
      </c>
      <c r="G620" s="249"/>
      <c r="I620" s="108"/>
      <c r="J620" s="108"/>
      <c r="K620" s="108"/>
      <c r="L620" s="108"/>
      <c r="M620" s="108"/>
      <c r="N620" s="108"/>
      <c r="O620" s="108"/>
      <c r="P620" s="108"/>
    </row>
    <row r="621" spans="1:16" ht="13">
      <c r="A621" s="249"/>
      <c r="B621" s="249"/>
      <c r="C621" s="249"/>
      <c r="D621" s="249"/>
      <c r="E621" s="108" t="s">
        <v>13</v>
      </c>
      <c r="F621" s="8">
        <v>1.8</v>
      </c>
      <c r="G621" s="249"/>
      <c r="I621" s="108"/>
      <c r="J621" s="108"/>
      <c r="K621" s="108"/>
      <c r="L621" s="108"/>
      <c r="M621" s="108"/>
      <c r="N621" s="108"/>
      <c r="O621" s="108"/>
      <c r="P621" s="108"/>
    </row>
    <row r="622" spans="1:16" ht="13">
      <c r="A622" s="249"/>
      <c r="B622" s="249"/>
      <c r="C622" s="249"/>
      <c r="D622" s="249"/>
      <c r="E622" s="108" t="s">
        <v>13</v>
      </c>
      <c r="F622" s="8">
        <v>1.9</v>
      </c>
      <c r="G622" s="249"/>
      <c r="I622" s="108"/>
      <c r="J622" s="108"/>
      <c r="K622" s="108"/>
      <c r="L622" s="108"/>
      <c r="M622" s="139" t="s">
        <v>19</v>
      </c>
      <c r="N622" s="139">
        <v>0.25</v>
      </c>
      <c r="O622" s="108"/>
      <c r="P622" s="108"/>
    </row>
    <row r="623" spans="1:16" ht="13">
      <c r="A623" s="249"/>
      <c r="B623" s="249"/>
      <c r="C623" s="249"/>
      <c r="D623" s="249"/>
      <c r="E623" s="108" t="s">
        <v>13</v>
      </c>
      <c r="F623" s="8">
        <v>2</v>
      </c>
      <c r="G623" s="249"/>
      <c r="I623" s="108"/>
      <c r="J623" s="108"/>
      <c r="K623" s="108"/>
      <c r="L623" s="108"/>
      <c r="M623" s="108"/>
      <c r="N623" s="108"/>
      <c r="O623" s="108"/>
      <c r="P623" s="108"/>
    </row>
    <row r="624" spans="1:16" ht="13">
      <c r="A624" s="249"/>
      <c r="B624" s="249"/>
      <c r="C624" s="249"/>
      <c r="D624" s="249"/>
      <c r="E624" s="108" t="s">
        <v>13</v>
      </c>
      <c r="F624" s="8">
        <v>2.1</v>
      </c>
      <c r="G624" s="249"/>
      <c r="I624" s="108"/>
      <c r="J624" s="108"/>
      <c r="K624" s="108"/>
      <c r="L624" s="108"/>
      <c r="M624" s="108"/>
      <c r="N624" s="108"/>
      <c r="O624" s="108"/>
      <c r="P624" s="108"/>
    </row>
    <row r="625" spans="1:16" ht="13">
      <c r="A625" s="249"/>
      <c r="B625" s="249"/>
      <c r="C625" s="249"/>
      <c r="D625" s="249"/>
      <c r="E625" s="108" t="s">
        <v>13</v>
      </c>
      <c r="F625" s="8">
        <v>2.2000000000000002</v>
      </c>
      <c r="G625" s="249"/>
      <c r="I625" s="108"/>
      <c r="J625" s="108"/>
      <c r="K625" s="108"/>
      <c r="L625" s="108"/>
      <c r="M625" s="108"/>
      <c r="N625" s="108"/>
      <c r="O625" s="108"/>
      <c r="P625" s="108"/>
    </row>
    <row r="626" spans="1:16" ht="13">
      <c r="A626" s="249"/>
      <c r="B626" s="249"/>
      <c r="C626" s="249"/>
      <c r="D626" s="249"/>
      <c r="E626" s="108" t="s">
        <v>13</v>
      </c>
      <c r="F626" s="8">
        <v>2.2999999999999998</v>
      </c>
      <c r="G626" s="249"/>
      <c r="I626" s="108"/>
      <c r="J626" s="108"/>
      <c r="K626" s="108"/>
      <c r="L626" s="108"/>
      <c r="M626" s="108"/>
      <c r="N626" s="108"/>
      <c r="O626" s="108"/>
      <c r="P626" s="108"/>
    </row>
    <row r="627" spans="1:16" ht="13">
      <c r="A627" s="249"/>
      <c r="B627" s="249"/>
      <c r="C627" s="249"/>
      <c r="D627" s="249"/>
      <c r="E627" s="108" t="s">
        <v>13</v>
      </c>
      <c r="F627" s="8">
        <v>2.4</v>
      </c>
      <c r="G627" s="249"/>
      <c r="I627" s="108"/>
      <c r="J627" s="108"/>
      <c r="K627" s="108"/>
      <c r="L627" s="108"/>
      <c r="M627" s="108"/>
      <c r="N627" s="108"/>
      <c r="O627" s="108"/>
      <c r="P627" s="108"/>
    </row>
    <row r="628" spans="1:16" ht="13">
      <c r="A628" s="249"/>
      <c r="B628" s="249"/>
      <c r="C628" s="249"/>
      <c r="D628" s="249"/>
      <c r="E628" s="108" t="s">
        <v>13</v>
      </c>
      <c r="F628" s="8">
        <v>2.5</v>
      </c>
      <c r="G628" s="249"/>
      <c r="I628" s="108"/>
      <c r="J628" s="108"/>
      <c r="K628" s="108"/>
      <c r="L628" s="108"/>
      <c r="M628" s="108"/>
      <c r="N628" s="108"/>
      <c r="O628" s="108"/>
      <c r="P628" s="108"/>
    </row>
    <row r="629" spans="1:16" ht="13">
      <c r="A629" s="249"/>
      <c r="B629" s="249"/>
      <c r="C629" s="249"/>
      <c r="D629" s="249"/>
      <c r="E629" s="108" t="s">
        <v>13</v>
      </c>
      <c r="F629" s="8">
        <v>2.6</v>
      </c>
      <c r="G629" s="249"/>
      <c r="I629" s="108"/>
      <c r="J629" s="108"/>
      <c r="K629" s="108"/>
      <c r="L629" s="108"/>
      <c r="M629" s="108"/>
      <c r="N629" s="108"/>
      <c r="O629" s="108"/>
      <c r="P629" s="108"/>
    </row>
    <row r="630" spans="1:16" ht="13">
      <c r="A630" s="249"/>
      <c r="B630" s="249"/>
      <c r="C630" s="249"/>
      <c r="D630" s="249"/>
      <c r="E630" s="108" t="s">
        <v>13</v>
      </c>
      <c r="F630" s="8">
        <v>2.7</v>
      </c>
      <c r="G630" s="249"/>
      <c r="I630" s="108"/>
      <c r="J630" s="108"/>
      <c r="K630" s="108"/>
      <c r="L630" s="108"/>
      <c r="M630" s="108"/>
      <c r="N630" s="108"/>
      <c r="O630" s="108"/>
      <c r="P630" s="108"/>
    </row>
    <row r="631" spans="1:16" ht="13">
      <c r="A631" s="249"/>
      <c r="B631" s="249"/>
      <c r="C631" s="249"/>
      <c r="D631" s="249"/>
      <c r="E631" s="108" t="s">
        <v>13</v>
      </c>
      <c r="F631" s="8">
        <v>2.8</v>
      </c>
      <c r="G631" s="249"/>
      <c r="I631" s="108"/>
      <c r="J631" s="108"/>
      <c r="K631" s="108"/>
      <c r="L631" s="108"/>
      <c r="M631" s="108"/>
      <c r="N631" s="108"/>
      <c r="O631" s="108"/>
      <c r="P631" s="108"/>
    </row>
    <row r="632" spans="1:16" ht="13">
      <c r="A632" s="249"/>
      <c r="B632" s="249"/>
      <c r="C632" s="249"/>
      <c r="D632" s="249"/>
      <c r="E632" s="108" t="s">
        <v>13</v>
      </c>
      <c r="F632" s="8">
        <v>2.9</v>
      </c>
      <c r="G632" s="249"/>
      <c r="I632" s="108"/>
      <c r="J632" s="108"/>
      <c r="K632" s="108"/>
      <c r="L632" s="108"/>
      <c r="M632" s="108"/>
      <c r="N632" s="108"/>
      <c r="O632" s="108"/>
      <c r="P632" s="108"/>
    </row>
    <row r="633" spans="1:16" ht="13">
      <c r="A633" s="249"/>
      <c r="B633" s="249"/>
      <c r="C633" s="249"/>
      <c r="D633" s="249"/>
      <c r="E633" s="108" t="s">
        <v>13</v>
      </c>
      <c r="F633" s="8">
        <v>3</v>
      </c>
      <c r="G633" s="249"/>
      <c r="I633" s="108"/>
      <c r="J633" s="108"/>
      <c r="K633" s="108"/>
      <c r="L633" s="108"/>
      <c r="M633" s="108"/>
      <c r="N633" s="108"/>
      <c r="O633" s="108"/>
      <c r="P633" s="108"/>
    </row>
    <row r="634" spans="1:16" ht="13">
      <c r="A634" s="249"/>
      <c r="B634" s="249"/>
      <c r="C634" s="249"/>
      <c r="D634" s="249"/>
      <c r="E634" s="108" t="s">
        <v>13</v>
      </c>
      <c r="F634" s="8">
        <v>3.1</v>
      </c>
      <c r="G634" s="249"/>
      <c r="I634" s="108"/>
      <c r="J634" s="108"/>
      <c r="K634" s="108"/>
      <c r="L634" s="108"/>
      <c r="M634" s="139" t="s">
        <v>19</v>
      </c>
      <c r="N634" s="139">
        <v>0.28000000000000003</v>
      </c>
      <c r="O634" s="108"/>
      <c r="P634" s="108"/>
    </row>
    <row r="635" spans="1:16" ht="13">
      <c r="A635" s="249"/>
      <c r="B635" s="249"/>
      <c r="C635" s="249"/>
      <c r="D635" s="249"/>
      <c r="E635" s="108" t="s">
        <v>13</v>
      </c>
      <c r="F635" s="8">
        <v>3.2</v>
      </c>
      <c r="G635" s="249"/>
      <c r="I635" s="108"/>
      <c r="J635" s="108"/>
      <c r="K635" s="108"/>
      <c r="L635" s="108"/>
      <c r="M635" s="139" t="s">
        <v>19</v>
      </c>
      <c r="N635" s="139">
        <v>0.63</v>
      </c>
      <c r="O635" s="108"/>
      <c r="P635" s="108"/>
    </row>
    <row r="636" spans="1:16" ht="13">
      <c r="A636" s="249"/>
      <c r="B636" s="249"/>
      <c r="C636" s="249"/>
      <c r="D636" s="249"/>
      <c r="E636" s="108" t="s">
        <v>13</v>
      </c>
      <c r="F636" s="8">
        <v>3.3</v>
      </c>
      <c r="G636" s="249"/>
      <c r="I636" s="108"/>
      <c r="J636" s="108"/>
      <c r="K636" s="108"/>
      <c r="L636" s="108"/>
      <c r="M636" s="108"/>
      <c r="N636" s="108"/>
      <c r="O636" s="108"/>
      <c r="P636" s="108"/>
    </row>
    <row r="637" spans="1:16" ht="13">
      <c r="A637" s="249"/>
      <c r="B637" s="249"/>
      <c r="C637" s="249"/>
      <c r="D637" s="249"/>
      <c r="E637" s="108" t="s">
        <v>13</v>
      </c>
      <c r="F637" s="8">
        <v>3.4</v>
      </c>
      <c r="G637" s="249"/>
      <c r="I637" s="108"/>
      <c r="J637" s="108"/>
      <c r="K637" s="108"/>
      <c r="L637" s="108"/>
      <c r="M637" s="108"/>
      <c r="N637" s="108"/>
      <c r="O637" s="108"/>
      <c r="P637" s="108"/>
    </row>
    <row r="638" spans="1:16" ht="13">
      <c r="A638" s="249"/>
      <c r="B638" s="249"/>
      <c r="C638" s="249"/>
      <c r="D638" s="249"/>
      <c r="E638" s="108" t="s">
        <v>13</v>
      </c>
      <c r="F638" s="8">
        <v>3.5</v>
      </c>
      <c r="G638" s="249"/>
      <c r="I638" s="108"/>
      <c r="J638" s="108"/>
      <c r="K638" s="108"/>
      <c r="L638" s="108"/>
      <c r="M638" s="108"/>
      <c r="N638" s="108"/>
      <c r="O638" s="108"/>
      <c r="P638" s="108"/>
    </row>
    <row r="639" spans="1:16" ht="13">
      <c r="A639" s="249"/>
      <c r="B639" s="249"/>
      <c r="C639" s="249"/>
      <c r="D639" s="249"/>
      <c r="E639" s="108" t="s">
        <v>13</v>
      </c>
      <c r="F639" s="8">
        <v>3.6</v>
      </c>
      <c r="G639" s="249"/>
      <c r="I639" s="108"/>
      <c r="J639" s="108"/>
      <c r="K639" s="108"/>
      <c r="L639" s="108"/>
      <c r="M639" s="108"/>
      <c r="N639" s="108"/>
      <c r="O639" s="108"/>
      <c r="P639" s="108"/>
    </row>
    <row r="640" spans="1:16" ht="13">
      <c r="A640" s="249"/>
      <c r="B640" s="249"/>
      <c r="C640" s="249"/>
      <c r="D640" s="249"/>
      <c r="E640" s="108" t="s">
        <v>13</v>
      </c>
      <c r="F640" s="8">
        <v>3.7</v>
      </c>
      <c r="G640" s="249"/>
      <c r="I640" s="108"/>
      <c r="J640" s="108"/>
      <c r="K640" s="108"/>
      <c r="L640" s="108"/>
      <c r="M640" s="108"/>
      <c r="N640" s="108"/>
      <c r="O640" s="108"/>
      <c r="P640" s="108"/>
    </row>
    <row r="641" spans="1:16" ht="13">
      <c r="A641" s="249"/>
      <c r="B641" s="249"/>
      <c r="C641" s="249"/>
      <c r="D641" s="249"/>
      <c r="E641" s="108" t="s">
        <v>13</v>
      </c>
      <c r="F641" s="8">
        <v>3.8</v>
      </c>
      <c r="G641" s="249"/>
      <c r="I641" s="108"/>
      <c r="J641" s="108"/>
      <c r="K641" s="108"/>
      <c r="L641" s="108"/>
      <c r="M641" s="108"/>
      <c r="N641" s="108"/>
      <c r="O641" s="108"/>
      <c r="P641" s="108"/>
    </row>
    <row r="642" spans="1:16" ht="13">
      <c r="A642" s="249"/>
      <c r="B642" s="249"/>
      <c r="C642" s="249"/>
      <c r="D642" s="249"/>
      <c r="E642" s="108" t="s">
        <v>13</v>
      </c>
      <c r="F642" s="8">
        <v>3.9</v>
      </c>
      <c r="G642" s="249"/>
      <c r="I642" s="108"/>
      <c r="J642" s="108"/>
      <c r="K642" s="108"/>
      <c r="L642" s="108"/>
      <c r="M642" s="108"/>
      <c r="N642" s="108"/>
      <c r="O642" s="108"/>
      <c r="P642" s="108"/>
    </row>
    <row r="643" spans="1:16" ht="13">
      <c r="A643" s="249"/>
      <c r="B643" s="249"/>
      <c r="C643" s="249"/>
      <c r="D643" s="249"/>
      <c r="E643" s="108" t="s">
        <v>13</v>
      </c>
      <c r="F643" s="8">
        <v>4</v>
      </c>
      <c r="G643" s="249"/>
      <c r="I643" s="108"/>
      <c r="J643" s="108"/>
      <c r="K643" s="108"/>
      <c r="L643" s="108"/>
      <c r="M643" s="108"/>
      <c r="N643" s="108"/>
      <c r="O643" s="108"/>
      <c r="P643" s="108"/>
    </row>
    <row r="644" spans="1:16" ht="13">
      <c r="A644" s="249"/>
      <c r="B644" s="249"/>
      <c r="C644" s="249"/>
      <c r="D644" s="249"/>
      <c r="E644" s="108" t="s">
        <v>13</v>
      </c>
      <c r="F644" s="8">
        <v>4.0999999999999996</v>
      </c>
      <c r="G644" s="249"/>
      <c r="I644" s="108"/>
      <c r="J644" s="108"/>
      <c r="K644" s="108"/>
      <c r="L644" s="108"/>
      <c r="M644" s="108"/>
      <c r="N644" s="108"/>
      <c r="O644" s="108"/>
      <c r="P644" s="108"/>
    </row>
    <row r="645" spans="1:16" ht="13">
      <c r="A645" s="249"/>
      <c r="B645" s="249"/>
      <c r="C645" s="249"/>
      <c r="D645" s="249"/>
      <c r="E645" s="108" t="s">
        <v>13</v>
      </c>
      <c r="F645" s="8">
        <v>4.2</v>
      </c>
      <c r="G645" s="249"/>
      <c r="I645" s="108"/>
      <c r="J645" s="108"/>
      <c r="K645" s="108"/>
      <c r="L645" s="108"/>
      <c r="M645" s="108"/>
      <c r="N645" s="108"/>
      <c r="O645" s="108"/>
      <c r="P645" s="108"/>
    </row>
    <row r="646" spans="1:16" ht="13">
      <c r="A646" s="249"/>
      <c r="B646" s="249"/>
      <c r="C646" s="249"/>
      <c r="D646" s="249"/>
      <c r="E646" s="108" t="s">
        <v>13</v>
      </c>
      <c r="F646" s="8">
        <v>4.3</v>
      </c>
      <c r="G646" s="249"/>
      <c r="I646" s="108"/>
      <c r="J646" s="108"/>
      <c r="K646" s="108"/>
      <c r="L646" s="108"/>
      <c r="M646" s="108"/>
      <c r="N646" s="108"/>
      <c r="O646" s="108"/>
      <c r="P646" s="108"/>
    </row>
    <row r="647" spans="1:16" ht="13">
      <c r="A647" s="249"/>
      <c r="B647" s="249"/>
      <c r="C647" s="249"/>
      <c r="D647" s="249"/>
      <c r="E647" s="108" t="s">
        <v>13</v>
      </c>
      <c r="F647" s="8">
        <v>4.4000000000000004</v>
      </c>
      <c r="G647" s="249"/>
      <c r="I647" s="108"/>
      <c r="J647" s="108"/>
      <c r="K647" s="108"/>
      <c r="L647" s="108"/>
      <c r="M647" s="108"/>
      <c r="N647" s="108"/>
      <c r="O647" s="108"/>
      <c r="P647" s="108"/>
    </row>
    <row r="648" spans="1:16" ht="13">
      <c r="A648" s="249"/>
      <c r="B648" s="249"/>
      <c r="C648" s="249"/>
      <c r="D648" s="249"/>
      <c r="E648" s="108" t="s">
        <v>13</v>
      </c>
      <c r="F648" s="8">
        <v>4.5</v>
      </c>
      <c r="G648" s="249"/>
      <c r="I648" s="108"/>
      <c r="J648" s="108"/>
      <c r="K648" s="108"/>
      <c r="L648" s="108"/>
      <c r="M648" s="108"/>
      <c r="N648" s="108"/>
      <c r="O648" s="108"/>
      <c r="P648" s="108"/>
    </row>
    <row r="649" spans="1:16" ht="13">
      <c r="A649" s="249"/>
      <c r="B649" s="249"/>
      <c r="C649" s="249"/>
      <c r="D649" s="249"/>
      <c r="E649" s="108" t="s">
        <v>13</v>
      </c>
      <c r="F649" s="8">
        <v>4.5999999999999996</v>
      </c>
      <c r="G649" s="249"/>
      <c r="I649" s="108"/>
      <c r="J649" s="108"/>
      <c r="K649" s="108"/>
      <c r="L649" s="108"/>
      <c r="M649" s="108"/>
      <c r="N649" s="108"/>
      <c r="O649" s="108"/>
      <c r="P649" s="108"/>
    </row>
    <row r="650" spans="1:16" ht="13">
      <c r="A650" s="249"/>
      <c r="B650" s="249"/>
      <c r="C650" s="249"/>
      <c r="D650" s="249"/>
      <c r="E650" s="108" t="s">
        <v>13</v>
      </c>
      <c r="F650" s="8">
        <v>4.7</v>
      </c>
      <c r="G650" s="249"/>
      <c r="I650" s="108"/>
      <c r="J650" s="108"/>
      <c r="K650" s="108"/>
      <c r="L650" s="108"/>
      <c r="M650" s="108"/>
      <c r="N650" s="108"/>
      <c r="O650" s="108"/>
      <c r="P650" s="108"/>
    </row>
    <row r="651" spans="1:16" ht="13">
      <c r="A651" s="249"/>
      <c r="B651" s="249"/>
      <c r="C651" s="249"/>
      <c r="D651" s="249"/>
      <c r="E651" s="108" t="s">
        <v>13</v>
      </c>
      <c r="F651" s="8">
        <v>4.8</v>
      </c>
      <c r="G651" s="249"/>
      <c r="I651" s="108"/>
      <c r="J651" s="108"/>
      <c r="K651" s="108"/>
      <c r="L651" s="108"/>
      <c r="M651" s="108"/>
      <c r="N651" s="108"/>
      <c r="O651" s="108"/>
      <c r="P651" s="108"/>
    </row>
    <row r="652" spans="1:16" ht="13">
      <c r="A652" s="249"/>
      <c r="B652" s="249"/>
      <c r="C652" s="249"/>
      <c r="D652" s="249"/>
      <c r="E652" s="108" t="s">
        <v>13</v>
      </c>
      <c r="F652" s="8">
        <v>4.9000000000000004</v>
      </c>
      <c r="G652" s="249"/>
      <c r="I652" s="108"/>
      <c r="J652" s="108"/>
      <c r="K652" s="108"/>
      <c r="L652" s="108"/>
      <c r="M652" s="108"/>
      <c r="N652" s="108"/>
      <c r="O652" s="108"/>
      <c r="P652" s="108"/>
    </row>
    <row r="653" spans="1:16" ht="13">
      <c r="A653" s="249"/>
      <c r="B653" s="249"/>
      <c r="C653" s="249"/>
      <c r="D653" s="249"/>
      <c r="E653" s="108" t="s">
        <v>13</v>
      </c>
      <c r="F653" s="8">
        <v>5</v>
      </c>
      <c r="G653" s="249"/>
      <c r="I653" s="108"/>
      <c r="J653" s="108"/>
      <c r="K653" s="108"/>
      <c r="L653" s="108"/>
      <c r="M653" s="108"/>
      <c r="N653" s="108"/>
      <c r="O653" s="108"/>
      <c r="P653" s="108"/>
    </row>
    <row r="654" spans="1:16" ht="13">
      <c r="A654" s="249"/>
      <c r="B654" s="249"/>
      <c r="C654" s="249"/>
      <c r="D654" s="249"/>
      <c r="E654" s="108" t="s">
        <v>13</v>
      </c>
      <c r="F654" s="8">
        <v>5.0999999999999996</v>
      </c>
      <c r="G654" s="249"/>
      <c r="I654" s="108"/>
      <c r="J654" s="108"/>
      <c r="K654" s="108"/>
      <c r="L654" s="108"/>
      <c r="M654" s="108"/>
      <c r="N654" s="108"/>
      <c r="O654" s="108"/>
      <c r="P654" s="108"/>
    </row>
    <row r="655" spans="1:16" ht="13">
      <c r="A655" s="249"/>
      <c r="B655" s="249"/>
      <c r="C655" s="249"/>
      <c r="D655" s="249"/>
      <c r="E655" s="108" t="s">
        <v>13</v>
      </c>
      <c r="F655" s="8">
        <v>5.2</v>
      </c>
      <c r="G655" s="249"/>
      <c r="I655" s="108"/>
      <c r="J655" s="108"/>
      <c r="K655" s="108"/>
      <c r="L655" s="108"/>
      <c r="M655" s="108"/>
      <c r="N655" s="108"/>
      <c r="O655" s="108"/>
      <c r="P655" s="108"/>
    </row>
    <row r="656" spans="1:16" ht="13">
      <c r="A656" s="249"/>
      <c r="B656" s="249"/>
      <c r="C656" s="249"/>
      <c r="D656" s="249"/>
      <c r="E656" s="108" t="s">
        <v>13</v>
      </c>
      <c r="F656" s="8">
        <v>5.3</v>
      </c>
      <c r="G656" s="249"/>
      <c r="I656" s="108"/>
      <c r="J656" s="108"/>
      <c r="K656" s="108"/>
      <c r="L656" s="108"/>
      <c r="M656" s="108"/>
      <c r="N656" s="108"/>
      <c r="O656" s="108"/>
      <c r="P656" s="108"/>
    </row>
    <row r="657" spans="1:16" ht="13">
      <c r="A657" s="249"/>
      <c r="B657" s="249"/>
      <c r="C657" s="249"/>
      <c r="D657" s="249"/>
      <c r="E657" s="108" t="s">
        <v>13</v>
      </c>
      <c r="F657" s="8">
        <v>5.4</v>
      </c>
      <c r="G657" s="249"/>
      <c r="I657" s="108"/>
      <c r="J657" s="108"/>
      <c r="K657" s="108"/>
      <c r="L657" s="108"/>
      <c r="M657" s="108"/>
      <c r="N657" s="108"/>
      <c r="O657" s="108"/>
      <c r="P657" s="108"/>
    </row>
    <row r="658" spans="1:16" ht="13">
      <c r="A658" s="249"/>
      <c r="B658" s="249"/>
      <c r="C658" s="249"/>
      <c r="D658" s="249"/>
      <c r="E658" s="108" t="s">
        <v>13</v>
      </c>
      <c r="F658" s="8">
        <v>5.5</v>
      </c>
      <c r="G658" s="249"/>
      <c r="I658" s="108"/>
      <c r="J658" s="108"/>
      <c r="K658" s="108"/>
      <c r="L658" s="108"/>
      <c r="M658" s="108"/>
      <c r="N658" s="108"/>
      <c r="O658" s="108"/>
      <c r="P658" s="108"/>
    </row>
    <row r="659" spans="1:16" ht="13">
      <c r="A659" s="249"/>
      <c r="B659" s="249"/>
      <c r="C659" s="249"/>
      <c r="D659" s="249"/>
      <c r="E659" s="108" t="s">
        <v>13</v>
      </c>
      <c r="F659" s="8">
        <v>5.6</v>
      </c>
      <c r="G659" s="249"/>
      <c r="I659" s="108"/>
      <c r="J659" s="108"/>
      <c r="K659" s="108"/>
      <c r="L659" s="108"/>
      <c r="M659" s="108"/>
      <c r="N659" s="108"/>
      <c r="O659" s="108"/>
      <c r="P659" s="108"/>
    </row>
    <row r="660" spans="1:16" ht="13">
      <c r="A660" s="249"/>
      <c r="B660" s="249"/>
      <c r="C660" s="249"/>
      <c r="D660" s="249"/>
      <c r="E660" s="108" t="s">
        <v>13</v>
      </c>
      <c r="F660" s="8">
        <v>5.7</v>
      </c>
      <c r="G660" s="249"/>
      <c r="I660" s="108"/>
      <c r="J660" s="108"/>
      <c r="K660" s="108"/>
      <c r="L660" s="108"/>
      <c r="M660" s="108"/>
      <c r="N660" s="108"/>
      <c r="O660" s="108"/>
      <c r="P660" s="108"/>
    </row>
    <row r="661" spans="1:16" ht="13">
      <c r="A661" s="249"/>
      <c r="B661" s="249"/>
      <c r="C661" s="249"/>
      <c r="D661" s="249"/>
      <c r="E661" s="108" t="s">
        <v>13</v>
      </c>
      <c r="F661" s="8">
        <v>5.8</v>
      </c>
      <c r="G661" s="249"/>
      <c r="I661" s="108"/>
      <c r="J661" s="108"/>
      <c r="K661" s="108"/>
      <c r="L661" s="108"/>
      <c r="M661" s="139" t="s">
        <v>19</v>
      </c>
      <c r="N661" s="139">
        <v>0.36</v>
      </c>
      <c r="O661" s="108"/>
      <c r="P661" s="108"/>
    </row>
    <row r="662" spans="1:16" ht="13">
      <c r="A662" s="249"/>
      <c r="B662" s="249"/>
      <c r="C662" s="249"/>
      <c r="D662" s="249"/>
      <c r="E662" s="108" t="s">
        <v>13</v>
      </c>
      <c r="F662" s="8">
        <v>5.9</v>
      </c>
      <c r="G662" s="249"/>
      <c r="I662" s="108"/>
      <c r="J662" s="108"/>
      <c r="K662" s="108"/>
      <c r="L662" s="108"/>
      <c r="M662" s="108"/>
      <c r="N662" s="108"/>
      <c r="O662" s="108"/>
      <c r="P662" s="108"/>
    </row>
    <row r="663" spans="1:16" ht="13">
      <c r="A663" s="249"/>
      <c r="B663" s="249"/>
      <c r="C663" s="249"/>
      <c r="D663" s="249"/>
      <c r="E663" s="108" t="s">
        <v>13</v>
      </c>
      <c r="F663" s="8">
        <v>6</v>
      </c>
      <c r="G663" s="249"/>
      <c r="I663" s="108"/>
      <c r="J663" s="108"/>
      <c r="K663" s="108"/>
      <c r="L663" s="108"/>
      <c r="M663" s="108"/>
      <c r="N663" s="108"/>
      <c r="O663" s="108"/>
      <c r="P663" s="108"/>
    </row>
    <row r="664" spans="1:16" ht="13">
      <c r="A664" s="249"/>
      <c r="B664" s="249"/>
      <c r="C664" s="249"/>
      <c r="D664" s="249"/>
      <c r="E664" s="108" t="s">
        <v>13</v>
      </c>
      <c r="F664" s="8">
        <v>6.1</v>
      </c>
      <c r="G664" s="249"/>
      <c r="I664" s="108"/>
      <c r="J664" s="108"/>
      <c r="K664" s="108"/>
      <c r="L664" s="108"/>
      <c r="M664" s="108"/>
      <c r="N664" s="108"/>
      <c r="O664" s="108"/>
      <c r="P664" s="108"/>
    </row>
    <row r="665" spans="1:16" ht="13">
      <c r="A665" s="249"/>
      <c r="B665" s="249"/>
      <c r="C665" s="249"/>
      <c r="D665" s="249"/>
      <c r="E665" s="108" t="s">
        <v>13</v>
      </c>
      <c r="F665" s="8">
        <v>6.2</v>
      </c>
      <c r="G665" s="249"/>
      <c r="I665" s="108"/>
      <c r="J665" s="108"/>
      <c r="K665" s="108"/>
      <c r="L665" s="108"/>
      <c r="M665" s="108"/>
      <c r="N665" s="108"/>
      <c r="O665" s="108"/>
      <c r="P665" s="108"/>
    </row>
    <row r="666" spans="1:16" ht="13">
      <c r="A666" s="249"/>
      <c r="B666" s="249"/>
      <c r="C666" s="249"/>
      <c r="D666" s="249"/>
      <c r="E666" s="108" t="s">
        <v>13</v>
      </c>
      <c r="F666" s="8">
        <v>6.3</v>
      </c>
      <c r="G666" s="249"/>
      <c r="I666" s="108"/>
      <c r="J666" s="108"/>
      <c r="K666" s="108"/>
      <c r="L666" s="108"/>
      <c r="M666" s="108"/>
      <c r="N666" s="108"/>
      <c r="O666" s="108"/>
      <c r="P666" s="108"/>
    </row>
    <row r="667" spans="1:16" ht="13">
      <c r="A667" s="249"/>
      <c r="B667" s="249"/>
      <c r="C667" s="249"/>
      <c r="D667" s="249"/>
      <c r="E667" s="108" t="s">
        <v>13</v>
      </c>
      <c r="F667" s="8">
        <v>6.4</v>
      </c>
      <c r="G667" s="249"/>
      <c r="I667" s="108"/>
      <c r="J667" s="108"/>
      <c r="K667" s="108"/>
      <c r="L667" s="108"/>
      <c r="M667" s="108"/>
      <c r="N667" s="108"/>
      <c r="O667" s="108"/>
      <c r="P667" s="108"/>
    </row>
    <row r="668" spans="1:16" ht="13">
      <c r="A668" s="249"/>
      <c r="B668" s="249"/>
      <c r="C668" s="249"/>
      <c r="D668" s="249"/>
      <c r="E668" s="108" t="s">
        <v>13</v>
      </c>
      <c r="F668" s="8">
        <v>6.5</v>
      </c>
      <c r="G668" s="249"/>
      <c r="I668" s="108"/>
      <c r="J668" s="108"/>
      <c r="K668" s="108"/>
      <c r="L668" s="108"/>
      <c r="M668" s="108"/>
      <c r="N668" s="108"/>
      <c r="O668" s="108"/>
      <c r="P668" s="108"/>
    </row>
    <row r="669" spans="1:16" ht="13">
      <c r="A669" s="249"/>
      <c r="B669" s="249"/>
      <c r="C669" s="249"/>
      <c r="D669" s="249"/>
      <c r="E669" s="108" t="s">
        <v>13</v>
      </c>
      <c r="F669" s="8">
        <v>6.6</v>
      </c>
      <c r="G669" s="249"/>
      <c r="I669" s="108"/>
      <c r="J669" s="108"/>
      <c r="K669" s="108"/>
      <c r="L669" s="108"/>
      <c r="M669" s="108"/>
      <c r="N669" s="108"/>
      <c r="O669" s="108"/>
      <c r="P669" s="108"/>
    </row>
    <row r="670" spans="1:16" ht="13">
      <c r="A670" s="249"/>
      <c r="B670" s="249"/>
      <c r="C670" s="249"/>
      <c r="D670" s="249"/>
      <c r="E670" s="108" t="s">
        <v>13</v>
      </c>
      <c r="F670" s="8">
        <v>6.7</v>
      </c>
      <c r="G670" s="249"/>
      <c r="I670" s="108"/>
      <c r="J670" s="108"/>
      <c r="K670" s="108"/>
      <c r="L670" s="108"/>
      <c r="M670" s="108"/>
      <c r="N670" s="108"/>
      <c r="O670" s="108"/>
      <c r="P670" s="108"/>
    </row>
    <row r="671" spans="1:16" ht="13">
      <c r="A671" s="249"/>
      <c r="B671" s="249"/>
      <c r="C671" s="249"/>
      <c r="D671" s="249"/>
      <c r="E671" s="108" t="s">
        <v>13</v>
      </c>
      <c r="F671" s="8">
        <v>6.8</v>
      </c>
      <c r="G671" s="249"/>
      <c r="I671" s="108"/>
      <c r="J671" s="108"/>
      <c r="K671" s="108"/>
      <c r="L671" s="108"/>
      <c r="M671" s="108"/>
      <c r="N671" s="108"/>
      <c r="O671" s="108"/>
      <c r="P671" s="108"/>
    </row>
    <row r="672" spans="1:16" ht="13">
      <c r="A672" s="249"/>
      <c r="B672" s="249"/>
      <c r="C672" s="249"/>
      <c r="D672" s="249"/>
      <c r="E672" s="108" t="s">
        <v>13</v>
      </c>
      <c r="F672" s="8">
        <v>6.9</v>
      </c>
      <c r="G672" s="249"/>
      <c r="I672" s="108"/>
      <c r="J672" s="108"/>
      <c r="K672" s="108"/>
      <c r="L672" s="108"/>
      <c r="M672" s="108"/>
      <c r="N672" s="108"/>
      <c r="O672" s="108"/>
      <c r="P672" s="108"/>
    </row>
    <row r="673" spans="1:16" ht="13">
      <c r="A673" s="249"/>
      <c r="B673" s="249"/>
      <c r="C673" s="249"/>
      <c r="D673" s="249"/>
      <c r="E673" s="108" t="s">
        <v>13</v>
      </c>
      <c r="F673" s="8">
        <v>7</v>
      </c>
      <c r="G673" s="249"/>
      <c r="I673" s="108"/>
      <c r="J673" s="108"/>
      <c r="K673" s="108"/>
      <c r="L673" s="108"/>
      <c r="M673" s="108"/>
      <c r="N673" s="108"/>
      <c r="O673" s="108"/>
      <c r="P673" s="108"/>
    </row>
    <row r="674" spans="1:16" ht="13">
      <c r="A674" s="249"/>
      <c r="B674" s="249"/>
      <c r="C674" s="249"/>
      <c r="D674" s="249"/>
      <c r="E674" s="108" t="s">
        <v>13</v>
      </c>
      <c r="F674" s="8">
        <v>7.1</v>
      </c>
      <c r="G674" s="249"/>
      <c r="I674" s="108"/>
      <c r="J674" s="108"/>
      <c r="K674" s="108"/>
      <c r="L674" s="108"/>
      <c r="M674" s="108"/>
      <c r="N674" s="108"/>
      <c r="O674" s="108"/>
      <c r="P674" s="108"/>
    </row>
    <row r="675" spans="1:16" ht="13">
      <c r="A675" s="249"/>
      <c r="B675" s="249"/>
      <c r="C675" s="249"/>
      <c r="D675" s="249"/>
      <c r="E675" s="108" t="s">
        <v>13</v>
      </c>
      <c r="F675" s="8">
        <v>7.2</v>
      </c>
      <c r="G675" s="249"/>
      <c r="I675" s="108"/>
      <c r="J675" s="108"/>
      <c r="K675" s="108"/>
      <c r="L675" s="108"/>
      <c r="M675" s="108"/>
      <c r="N675" s="108"/>
      <c r="O675" s="108"/>
      <c r="P675" s="108"/>
    </row>
    <row r="676" spans="1:16" ht="13">
      <c r="A676" s="249"/>
      <c r="B676" s="249"/>
      <c r="C676" s="249"/>
      <c r="D676" s="249"/>
      <c r="E676" s="108" t="s">
        <v>13</v>
      </c>
      <c r="F676" s="8">
        <v>7.3</v>
      </c>
      <c r="G676" s="249"/>
      <c r="I676" s="108"/>
      <c r="J676" s="108"/>
      <c r="K676" s="108"/>
      <c r="L676" s="108"/>
      <c r="M676" s="108"/>
      <c r="N676" s="108"/>
      <c r="O676" s="108"/>
      <c r="P676" s="108"/>
    </row>
    <row r="677" spans="1:16" ht="13">
      <c r="A677" s="249"/>
      <c r="B677" s="249"/>
      <c r="C677" s="249"/>
      <c r="D677" s="249"/>
      <c r="E677" s="108" t="s">
        <v>13</v>
      </c>
      <c r="F677" s="8">
        <v>7.4</v>
      </c>
      <c r="G677" s="249"/>
      <c r="I677" s="108"/>
      <c r="J677" s="108"/>
      <c r="K677" s="108"/>
      <c r="L677" s="108"/>
      <c r="M677" s="108"/>
      <c r="N677" s="108"/>
      <c r="O677" s="108"/>
      <c r="P677" s="108"/>
    </row>
    <row r="678" spans="1:16" ht="13">
      <c r="A678" s="249"/>
      <c r="B678" s="249"/>
      <c r="C678" s="249"/>
      <c r="D678" s="249"/>
      <c r="E678" s="108" t="s">
        <v>13</v>
      </c>
      <c r="F678" s="8">
        <v>7.5</v>
      </c>
      <c r="G678" s="249"/>
      <c r="I678" s="108"/>
      <c r="J678" s="108"/>
      <c r="K678" s="108"/>
      <c r="L678" s="108"/>
      <c r="M678" s="108"/>
      <c r="N678" s="108"/>
      <c r="O678" s="108"/>
      <c r="P678" s="108"/>
    </row>
    <row r="679" spans="1:16" ht="13">
      <c r="A679" s="249"/>
      <c r="B679" s="249"/>
      <c r="C679" s="249"/>
      <c r="D679" s="249"/>
      <c r="E679" s="108" t="s">
        <v>13</v>
      </c>
      <c r="F679" s="8">
        <v>7.6</v>
      </c>
      <c r="G679" s="249"/>
      <c r="I679" s="108"/>
      <c r="J679" s="108"/>
      <c r="K679" s="108"/>
      <c r="L679" s="108"/>
      <c r="M679" s="108"/>
      <c r="N679" s="108"/>
      <c r="O679" s="108"/>
      <c r="P679" s="108"/>
    </row>
    <row r="680" spans="1:16" ht="13">
      <c r="A680" s="249"/>
      <c r="B680" s="249"/>
      <c r="C680" s="249"/>
      <c r="D680" s="249"/>
      <c r="E680" s="108" t="s">
        <v>13</v>
      </c>
      <c r="F680" s="8">
        <v>7.7</v>
      </c>
      <c r="G680" s="249"/>
      <c r="I680" s="108"/>
      <c r="J680" s="108"/>
      <c r="K680" s="108"/>
      <c r="L680" s="108"/>
      <c r="M680" s="108"/>
      <c r="N680" s="108"/>
      <c r="O680" s="108"/>
      <c r="P680" s="108"/>
    </row>
    <row r="681" spans="1:16" ht="13">
      <c r="A681" s="249"/>
      <c r="B681" s="249"/>
      <c r="C681" s="249"/>
      <c r="D681" s="249"/>
      <c r="E681" s="108" t="s">
        <v>13</v>
      </c>
      <c r="F681" s="8">
        <v>7.8</v>
      </c>
      <c r="G681" s="249"/>
      <c r="I681" s="108"/>
      <c r="J681" s="108"/>
      <c r="K681" s="108"/>
      <c r="L681" s="108"/>
      <c r="M681" s="108"/>
      <c r="N681" s="108"/>
      <c r="O681" s="108"/>
      <c r="P681" s="108"/>
    </row>
    <row r="682" spans="1:16" ht="13">
      <c r="A682" s="249"/>
      <c r="B682" s="249"/>
      <c r="C682" s="249"/>
      <c r="D682" s="249"/>
      <c r="E682" s="108" t="s">
        <v>13</v>
      </c>
      <c r="F682" s="8">
        <v>7.9</v>
      </c>
      <c r="G682" s="249"/>
      <c r="I682" s="108"/>
      <c r="J682" s="108"/>
      <c r="K682" s="108"/>
      <c r="L682" s="108"/>
      <c r="M682" s="108"/>
      <c r="N682" s="108"/>
      <c r="O682" s="108"/>
      <c r="P682" s="108"/>
    </row>
    <row r="683" spans="1:16" ht="13">
      <c r="A683" s="249"/>
      <c r="B683" s="249"/>
      <c r="C683" s="249"/>
      <c r="D683" s="249"/>
      <c r="E683" s="108" t="s">
        <v>13</v>
      </c>
      <c r="F683" s="8">
        <v>8</v>
      </c>
      <c r="G683" s="249"/>
      <c r="I683" s="108"/>
      <c r="J683" s="108"/>
      <c r="K683" s="108"/>
      <c r="L683" s="108"/>
      <c r="M683" s="108"/>
      <c r="N683" s="108"/>
      <c r="O683" s="108"/>
      <c r="P683" s="108"/>
    </row>
    <row r="684" spans="1:16" ht="13">
      <c r="A684" s="249"/>
      <c r="B684" s="249"/>
      <c r="C684" s="249"/>
      <c r="D684" s="249"/>
      <c r="E684" s="108" t="s">
        <v>13</v>
      </c>
      <c r="F684" s="8">
        <v>8.1</v>
      </c>
      <c r="G684" s="249"/>
      <c r="I684" s="108"/>
      <c r="J684" s="108"/>
      <c r="K684" s="108"/>
      <c r="L684" s="108"/>
      <c r="M684" s="108"/>
      <c r="N684" s="108"/>
      <c r="O684" s="108"/>
      <c r="P684" s="108"/>
    </row>
    <row r="685" spans="1:16" ht="13">
      <c r="A685" s="249"/>
      <c r="B685" s="249"/>
      <c r="C685" s="249"/>
      <c r="D685" s="249"/>
      <c r="E685" s="108" t="s">
        <v>13</v>
      </c>
      <c r="F685" s="8">
        <v>8.1999999999999993</v>
      </c>
      <c r="G685" s="249"/>
      <c r="I685" s="108"/>
      <c r="J685" s="108"/>
      <c r="K685" s="108"/>
      <c r="L685" s="108"/>
      <c r="M685" s="108"/>
      <c r="N685" s="108"/>
      <c r="O685" s="108"/>
      <c r="P685" s="108"/>
    </row>
    <row r="686" spans="1:16" ht="13">
      <c r="A686" s="249"/>
      <c r="B686" s="249"/>
      <c r="C686" s="249"/>
      <c r="D686" s="249"/>
      <c r="E686" s="108" t="s">
        <v>13</v>
      </c>
      <c r="F686" s="8">
        <v>8.3000000000000007</v>
      </c>
      <c r="G686" s="249"/>
      <c r="I686" s="108"/>
      <c r="J686" s="108"/>
      <c r="K686" s="108"/>
      <c r="L686" s="108"/>
      <c r="M686" s="108"/>
      <c r="N686" s="108"/>
      <c r="O686" s="108"/>
      <c r="P686" s="108"/>
    </row>
    <row r="687" spans="1:16" ht="13">
      <c r="A687" s="249"/>
      <c r="B687" s="249"/>
      <c r="C687" s="249"/>
      <c r="D687" s="249"/>
      <c r="E687" s="108" t="s">
        <v>13</v>
      </c>
      <c r="F687" s="8">
        <v>8.4</v>
      </c>
      <c r="G687" s="249"/>
      <c r="I687" s="108"/>
      <c r="J687" s="108"/>
      <c r="K687" s="108"/>
      <c r="L687" s="108"/>
      <c r="M687" s="108"/>
      <c r="N687" s="108"/>
      <c r="O687" s="108"/>
      <c r="P687" s="108"/>
    </row>
    <row r="688" spans="1:16" ht="13">
      <c r="A688" s="249"/>
      <c r="B688" s="249"/>
      <c r="C688" s="249"/>
      <c r="D688" s="249"/>
      <c r="E688" s="108" t="s">
        <v>13</v>
      </c>
      <c r="F688" s="8">
        <v>8.5</v>
      </c>
      <c r="G688" s="249"/>
      <c r="I688" s="108"/>
      <c r="J688" s="108"/>
      <c r="K688" s="108"/>
      <c r="L688" s="108"/>
      <c r="M688" s="108"/>
      <c r="N688" s="108"/>
      <c r="O688" s="108"/>
      <c r="P688" s="108"/>
    </row>
    <row r="689" spans="1:16" ht="13">
      <c r="A689" s="249"/>
      <c r="B689" s="249"/>
      <c r="C689" s="249"/>
      <c r="D689" s="249"/>
      <c r="E689" s="108" t="s">
        <v>13</v>
      </c>
      <c r="F689" s="8">
        <v>8.6</v>
      </c>
      <c r="G689" s="249"/>
      <c r="I689" s="108"/>
      <c r="J689" s="108"/>
      <c r="K689" s="108"/>
      <c r="L689" s="108"/>
      <c r="M689" s="108"/>
      <c r="N689" s="108"/>
      <c r="O689" s="108"/>
      <c r="P689" s="108"/>
    </row>
    <row r="690" spans="1:16" ht="13">
      <c r="A690" s="249"/>
      <c r="B690" s="249"/>
      <c r="C690" s="249"/>
      <c r="D690" s="249"/>
      <c r="E690" s="108" t="s">
        <v>13</v>
      </c>
      <c r="F690" s="8">
        <v>8.6999999999999993</v>
      </c>
      <c r="G690" s="249"/>
      <c r="I690" s="108"/>
      <c r="J690" s="108"/>
      <c r="K690" s="108"/>
      <c r="L690" s="108"/>
      <c r="M690" s="108"/>
      <c r="N690" s="108"/>
      <c r="O690" s="108"/>
      <c r="P690" s="108"/>
    </row>
    <row r="691" spans="1:16" ht="13">
      <c r="A691" s="249"/>
      <c r="B691" s="249"/>
      <c r="C691" s="249"/>
      <c r="D691" s="249"/>
      <c r="E691" s="108" t="s">
        <v>13</v>
      </c>
      <c r="F691" s="8">
        <v>8.8000000000000007</v>
      </c>
      <c r="G691" s="249"/>
      <c r="I691" s="108"/>
      <c r="J691" s="108"/>
      <c r="K691" s="108"/>
      <c r="L691" s="108"/>
      <c r="M691" s="108"/>
      <c r="N691" s="108"/>
      <c r="O691" s="108"/>
      <c r="P691" s="108"/>
    </row>
    <row r="692" spans="1:16" ht="13">
      <c r="A692" s="249"/>
      <c r="B692" s="249"/>
      <c r="C692" s="249"/>
      <c r="D692" s="249"/>
      <c r="E692" s="108" t="s">
        <v>13</v>
      </c>
      <c r="F692" s="8">
        <v>8.9</v>
      </c>
      <c r="G692" s="249"/>
      <c r="I692" s="108"/>
      <c r="J692" s="108"/>
      <c r="K692" s="108"/>
      <c r="L692" s="108"/>
      <c r="M692" s="108"/>
      <c r="N692" s="108"/>
      <c r="O692" s="108"/>
      <c r="P692" s="108"/>
    </row>
    <row r="693" spans="1:16" ht="13">
      <c r="A693" s="249"/>
      <c r="B693" s="249"/>
      <c r="C693" s="249"/>
      <c r="D693" s="249"/>
      <c r="E693" s="108" t="s">
        <v>13</v>
      </c>
      <c r="F693" s="8">
        <v>9</v>
      </c>
      <c r="G693" s="249"/>
      <c r="I693" s="108"/>
      <c r="J693" s="108"/>
      <c r="K693" s="108"/>
      <c r="L693" s="108"/>
      <c r="M693" s="108"/>
      <c r="N693" s="108"/>
      <c r="O693" s="108"/>
      <c r="P693" s="108"/>
    </row>
    <row r="694" spans="1:16" ht="13">
      <c r="A694" s="249"/>
      <c r="B694" s="249"/>
      <c r="C694" s="249"/>
      <c r="D694" s="249"/>
      <c r="E694" s="108" t="s">
        <v>13</v>
      </c>
      <c r="F694" s="8">
        <v>9.1</v>
      </c>
      <c r="G694" s="249"/>
      <c r="I694" s="108"/>
      <c r="J694" s="108"/>
      <c r="K694" s="108"/>
      <c r="L694" s="108"/>
      <c r="M694" s="108"/>
      <c r="N694" s="108"/>
      <c r="O694" s="108"/>
      <c r="P694" s="108"/>
    </row>
    <row r="695" spans="1:16" ht="13">
      <c r="A695" s="249"/>
      <c r="B695" s="249"/>
      <c r="C695" s="249"/>
      <c r="D695" s="249"/>
      <c r="E695" s="108" t="s">
        <v>13</v>
      </c>
      <c r="F695" s="8">
        <v>9.1999999999999993</v>
      </c>
      <c r="G695" s="249"/>
      <c r="I695" s="108"/>
      <c r="J695" s="108"/>
      <c r="K695" s="108"/>
      <c r="L695" s="108"/>
      <c r="M695" s="108"/>
      <c r="N695" s="108"/>
      <c r="O695" s="108"/>
      <c r="P695" s="108"/>
    </row>
    <row r="696" spans="1:16" ht="13">
      <c r="A696" s="249"/>
      <c r="B696" s="249"/>
      <c r="C696" s="249"/>
      <c r="D696" s="249"/>
      <c r="E696" s="108" t="s">
        <v>13</v>
      </c>
      <c r="F696" s="8">
        <v>9.3000000000000007</v>
      </c>
      <c r="G696" s="249"/>
      <c r="I696" s="108"/>
      <c r="J696" s="108"/>
      <c r="K696" s="108"/>
      <c r="L696" s="108"/>
      <c r="M696" s="108"/>
      <c r="N696" s="108"/>
      <c r="O696" s="108"/>
      <c r="P696" s="108"/>
    </row>
    <row r="697" spans="1:16" ht="13">
      <c r="A697" s="249"/>
      <c r="B697" s="249"/>
      <c r="C697" s="249"/>
      <c r="D697" s="249"/>
      <c r="E697" s="108" t="s">
        <v>13</v>
      </c>
      <c r="F697" s="8">
        <v>9.4</v>
      </c>
      <c r="G697" s="249"/>
      <c r="I697" s="108"/>
      <c r="J697" s="108"/>
      <c r="K697" s="108"/>
      <c r="L697" s="108"/>
      <c r="M697" s="108"/>
      <c r="N697" s="108"/>
      <c r="O697" s="108"/>
      <c r="P697" s="108"/>
    </row>
    <row r="698" spans="1:16" ht="13">
      <c r="A698" s="249"/>
      <c r="B698" s="249"/>
      <c r="C698" s="249"/>
      <c r="D698" s="249"/>
      <c r="E698" s="108" t="s">
        <v>13</v>
      </c>
      <c r="F698" s="8">
        <v>9.5</v>
      </c>
      <c r="G698" s="249"/>
      <c r="I698" s="108"/>
      <c r="J698" s="108"/>
      <c r="K698" s="108"/>
      <c r="L698" s="108"/>
      <c r="M698" s="108"/>
      <c r="N698" s="108"/>
      <c r="O698" s="108"/>
      <c r="P698" s="108"/>
    </row>
    <row r="699" spans="1:16" ht="13">
      <c r="A699" s="249"/>
      <c r="B699" s="249"/>
      <c r="C699" s="249"/>
      <c r="D699" s="249"/>
      <c r="E699" s="108" t="s">
        <v>13</v>
      </c>
      <c r="F699" s="8">
        <v>9.6</v>
      </c>
      <c r="G699" s="249"/>
      <c r="I699" s="108"/>
      <c r="J699" s="108"/>
      <c r="K699" s="108"/>
      <c r="L699" s="108"/>
      <c r="M699" s="108"/>
      <c r="N699" s="108"/>
      <c r="O699" s="108"/>
      <c r="P699" s="108"/>
    </row>
    <row r="700" spans="1:16" ht="13">
      <c r="A700" s="249"/>
      <c r="B700" s="249"/>
      <c r="C700" s="249"/>
      <c r="D700" s="249"/>
      <c r="E700" s="108" t="s">
        <v>13</v>
      </c>
      <c r="F700" s="8">
        <v>9.6999999999999993</v>
      </c>
      <c r="G700" s="249"/>
      <c r="I700" s="108"/>
      <c r="J700" s="108"/>
      <c r="K700" s="108"/>
      <c r="L700" s="108"/>
      <c r="M700" s="108"/>
      <c r="N700" s="108"/>
      <c r="O700" s="108"/>
      <c r="P700" s="108"/>
    </row>
    <row r="701" spans="1:16" ht="13">
      <c r="A701" s="249"/>
      <c r="B701" s="249"/>
      <c r="C701" s="249"/>
      <c r="D701" s="249"/>
      <c r="E701" s="108" t="s">
        <v>13</v>
      </c>
      <c r="F701" s="8">
        <v>9.8000000000000007</v>
      </c>
      <c r="G701" s="249"/>
      <c r="I701" s="108"/>
      <c r="J701" s="108"/>
      <c r="K701" s="108"/>
      <c r="L701" s="108"/>
      <c r="M701" s="108"/>
      <c r="N701" s="108"/>
      <c r="O701" s="108"/>
      <c r="P701" s="108"/>
    </row>
    <row r="702" spans="1:16" ht="13">
      <c r="A702" s="249"/>
      <c r="B702" s="249"/>
      <c r="C702" s="249"/>
      <c r="D702" s="249"/>
      <c r="E702" s="108" t="s">
        <v>13</v>
      </c>
      <c r="F702" s="8">
        <v>9.9</v>
      </c>
      <c r="G702" s="249"/>
      <c r="I702" s="108"/>
      <c r="J702" s="108"/>
      <c r="K702" s="108"/>
      <c r="L702" s="108"/>
      <c r="M702" s="108"/>
      <c r="N702" s="108"/>
      <c r="O702" s="108"/>
      <c r="P702" s="108"/>
    </row>
    <row r="703" spans="1:16" ht="13">
      <c r="A703" s="249"/>
      <c r="B703" s="249"/>
      <c r="C703" s="249"/>
      <c r="D703" s="249"/>
      <c r="E703" s="108" t="s">
        <v>13</v>
      </c>
      <c r="F703" s="8">
        <v>10</v>
      </c>
      <c r="G703" s="249"/>
      <c r="I703" s="108"/>
      <c r="J703" s="108"/>
      <c r="K703" s="108"/>
      <c r="L703" s="108"/>
      <c r="M703" s="108"/>
      <c r="N703" s="108"/>
      <c r="O703" s="108"/>
      <c r="P703" s="108"/>
    </row>
    <row r="704" spans="1:16" ht="13">
      <c r="A704" s="249"/>
      <c r="B704" s="249"/>
      <c r="C704" s="249"/>
      <c r="D704" s="249"/>
      <c r="E704" s="108" t="s">
        <v>13</v>
      </c>
      <c r="F704" s="8">
        <v>10.1</v>
      </c>
      <c r="G704" s="249"/>
      <c r="I704" s="108"/>
      <c r="J704" s="108"/>
      <c r="K704" s="108"/>
      <c r="L704" s="108"/>
      <c r="M704" s="108"/>
      <c r="N704" s="108"/>
      <c r="O704" s="108"/>
      <c r="P704" s="108"/>
    </row>
    <row r="705" spans="1:16" ht="13">
      <c r="A705" s="249"/>
      <c r="B705" s="249"/>
      <c r="C705" s="249"/>
      <c r="D705" s="249"/>
      <c r="E705" s="108" t="s">
        <v>13</v>
      </c>
      <c r="F705" s="8">
        <v>10.199999999999999</v>
      </c>
      <c r="G705" s="249"/>
      <c r="I705" s="108"/>
      <c r="J705" s="108"/>
      <c r="K705" s="108"/>
      <c r="L705" s="108"/>
      <c r="M705" s="108"/>
      <c r="N705" s="108"/>
      <c r="O705" s="108"/>
      <c r="P705" s="108"/>
    </row>
    <row r="706" spans="1:16" ht="13">
      <c r="A706" s="249"/>
      <c r="B706" s="249"/>
      <c r="C706" s="249"/>
      <c r="D706" s="249"/>
      <c r="E706" s="108" t="s">
        <v>13</v>
      </c>
      <c r="F706" s="8">
        <v>10.3</v>
      </c>
      <c r="G706" s="249"/>
      <c r="I706" s="108"/>
      <c r="J706" s="108"/>
      <c r="K706" s="108"/>
      <c r="L706" s="108"/>
      <c r="M706" s="108"/>
      <c r="N706" s="108"/>
      <c r="O706" s="108"/>
      <c r="P706" s="108"/>
    </row>
    <row r="707" spans="1:16" ht="13">
      <c r="A707" s="249"/>
      <c r="B707" s="249"/>
      <c r="C707" s="249"/>
      <c r="D707" s="249"/>
      <c r="E707" s="108" t="s">
        <v>13</v>
      </c>
      <c r="F707" s="8">
        <v>10.4</v>
      </c>
      <c r="G707" s="249"/>
      <c r="I707" s="108"/>
      <c r="J707" s="108"/>
      <c r="K707" s="108"/>
      <c r="L707" s="108"/>
      <c r="M707" s="108"/>
      <c r="N707" s="108"/>
      <c r="O707" s="108"/>
      <c r="P707" s="108"/>
    </row>
    <row r="708" spans="1:16" ht="13">
      <c r="A708" s="249"/>
      <c r="B708" s="249"/>
      <c r="C708" s="249"/>
      <c r="D708" s="249"/>
      <c r="E708" s="108" t="s">
        <v>13</v>
      </c>
      <c r="F708" s="8">
        <v>10.5</v>
      </c>
      <c r="G708" s="249"/>
      <c r="I708" s="108"/>
      <c r="J708" s="108"/>
      <c r="K708" s="108"/>
      <c r="L708" s="108"/>
      <c r="M708" s="108"/>
      <c r="N708" s="108"/>
      <c r="O708" s="108"/>
      <c r="P708" s="108"/>
    </row>
    <row r="709" spans="1:16" ht="13">
      <c r="A709" s="249"/>
      <c r="B709" s="249"/>
      <c r="C709" s="249"/>
      <c r="D709" s="249"/>
      <c r="E709" s="108" t="s">
        <v>13</v>
      </c>
      <c r="F709" s="8">
        <v>10.6</v>
      </c>
      <c r="G709" s="249"/>
      <c r="I709" s="108"/>
      <c r="J709" s="108"/>
      <c r="K709" s="108"/>
      <c r="L709" s="108"/>
      <c r="M709" s="108"/>
      <c r="N709" s="108"/>
      <c r="O709" s="108"/>
      <c r="P709" s="108"/>
    </row>
    <row r="710" spans="1:16" ht="13">
      <c r="A710" s="249"/>
      <c r="B710" s="249"/>
      <c r="C710" s="249"/>
      <c r="D710" s="249"/>
      <c r="E710" s="108" t="s">
        <v>13</v>
      </c>
      <c r="F710" s="8">
        <v>10.7</v>
      </c>
      <c r="G710" s="249"/>
      <c r="I710" s="108"/>
      <c r="J710" s="108"/>
      <c r="K710" s="108"/>
      <c r="L710" s="108"/>
      <c r="M710" s="108"/>
      <c r="N710" s="108"/>
      <c r="O710" s="108"/>
      <c r="P710" s="108"/>
    </row>
    <row r="711" spans="1:16" ht="13">
      <c r="A711" s="249"/>
      <c r="B711" s="249"/>
      <c r="C711" s="249"/>
      <c r="D711" s="249"/>
      <c r="E711" s="108" t="s">
        <v>13</v>
      </c>
      <c r="F711" s="8">
        <v>10.8</v>
      </c>
      <c r="G711" s="249"/>
      <c r="I711" s="108"/>
      <c r="J711" s="108"/>
      <c r="K711" s="108"/>
      <c r="L711" s="108"/>
      <c r="M711" s="108"/>
      <c r="N711" s="108"/>
      <c r="O711" s="108"/>
      <c r="P711" s="108"/>
    </row>
    <row r="712" spans="1:16" ht="13">
      <c r="A712" s="249"/>
      <c r="B712" s="249"/>
      <c r="C712" s="249"/>
      <c r="D712" s="249"/>
      <c r="E712" s="108" t="s">
        <v>13</v>
      </c>
      <c r="F712" s="8">
        <v>10.9</v>
      </c>
      <c r="G712" s="249"/>
      <c r="I712" s="108"/>
      <c r="J712" s="108"/>
      <c r="K712" s="108"/>
      <c r="L712" s="108"/>
      <c r="M712" s="108"/>
      <c r="N712" s="108"/>
      <c r="O712" s="108"/>
      <c r="P712" s="108"/>
    </row>
    <row r="713" spans="1:16" ht="13">
      <c r="A713" s="249"/>
      <c r="B713" s="249"/>
      <c r="C713" s="249"/>
      <c r="D713" s="249"/>
      <c r="E713" s="108" t="s">
        <v>13</v>
      </c>
      <c r="F713" s="8">
        <v>11</v>
      </c>
      <c r="G713" s="249"/>
      <c r="I713" s="108"/>
      <c r="J713" s="108"/>
      <c r="K713" s="108"/>
      <c r="L713" s="108"/>
      <c r="M713" s="108"/>
      <c r="N713" s="108"/>
      <c r="O713" s="108"/>
      <c r="P713" s="108"/>
    </row>
    <row r="714" spans="1:16" ht="13">
      <c r="A714" s="249"/>
      <c r="B714" s="249"/>
      <c r="C714" s="249"/>
      <c r="D714" s="249"/>
      <c r="E714" s="108" t="s">
        <v>13</v>
      </c>
      <c r="F714" s="8">
        <v>11.1</v>
      </c>
      <c r="G714" s="249"/>
      <c r="I714" s="108"/>
      <c r="J714" s="108"/>
      <c r="K714" s="108"/>
      <c r="L714" s="108"/>
      <c r="M714" s="108"/>
      <c r="N714" s="108"/>
      <c r="O714" s="108"/>
      <c r="P714" s="108"/>
    </row>
    <row r="715" spans="1:16" ht="13">
      <c r="A715" s="249"/>
      <c r="B715" s="249"/>
      <c r="C715" s="249"/>
      <c r="D715" s="249"/>
      <c r="E715" s="108" t="s">
        <v>13</v>
      </c>
      <c r="F715" s="8">
        <v>11.2</v>
      </c>
      <c r="G715" s="249"/>
      <c r="I715" s="108"/>
      <c r="J715" s="108"/>
      <c r="K715" s="108"/>
      <c r="L715" s="108"/>
      <c r="M715" s="108"/>
      <c r="N715" s="108"/>
      <c r="O715" s="108"/>
      <c r="P715" s="108"/>
    </row>
    <row r="716" spans="1:16" ht="13">
      <c r="A716" s="249"/>
      <c r="B716" s="249"/>
      <c r="C716" s="249"/>
      <c r="D716" s="249"/>
      <c r="E716" s="108" t="s">
        <v>13</v>
      </c>
      <c r="F716" s="8">
        <v>11.3</v>
      </c>
      <c r="G716" s="249"/>
      <c r="I716" s="108"/>
      <c r="J716" s="108"/>
      <c r="K716" s="108"/>
      <c r="L716" s="108"/>
      <c r="M716" s="108"/>
      <c r="N716" s="108"/>
      <c r="O716" s="108"/>
      <c r="P716" s="108"/>
    </row>
    <row r="717" spans="1:16" ht="13">
      <c r="A717" s="249"/>
      <c r="B717" s="249"/>
      <c r="C717" s="249"/>
      <c r="D717" s="249"/>
      <c r="E717" s="108" t="s">
        <v>13</v>
      </c>
      <c r="F717" s="8">
        <v>11.4</v>
      </c>
      <c r="G717" s="249"/>
      <c r="I717" s="108"/>
      <c r="J717" s="108"/>
      <c r="K717" s="108"/>
      <c r="L717" s="108"/>
      <c r="M717" s="108"/>
      <c r="N717" s="108"/>
      <c r="O717" s="108"/>
      <c r="P717" s="108"/>
    </row>
    <row r="718" spans="1:16" ht="13">
      <c r="A718" s="249"/>
      <c r="B718" s="249"/>
      <c r="C718" s="249"/>
      <c r="D718" s="249"/>
      <c r="E718" s="108" t="s">
        <v>13</v>
      </c>
      <c r="F718" s="8">
        <v>11.5</v>
      </c>
      <c r="G718" s="249"/>
      <c r="I718" s="108"/>
      <c r="J718" s="108"/>
      <c r="K718" s="108"/>
      <c r="L718" s="108"/>
      <c r="M718" s="108"/>
      <c r="N718" s="108"/>
      <c r="O718" s="108"/>
      <c r="P718" s="108"/>
    </row>
    <row r="719" spans="1:16" ht="13">
      <c r="A719" s="249"/>
      <c r="B719" s="249"/>
      <c r="C719" s="249"/>
      <c r="D719" s="249"/>
      <c r="E719" s="108" t="s">
        <v>13</v>
      </c>
      <c r="F719" s="8">
        <v>11.6</v>
      </c>
      <c r="G719" s="249"/>
      <c r="I719" s="108"/>
      <c r="J719" s="108"/>
      <c r="K719" s="108"/>
      <c r="L719" s="108"/>
      <c r="M719" s="74" t="s">
        <v>107</v>
      </c>
      <c r="N719" s="75">
        <v>0.33</v>
      </c>
      <c r="O719" s="108"/>
      <c r="P719" s="108"/>
    </row>
    <row r="720" spans="1:16" ht="13">
      <c r="A720" s="249"/>
      <c r="B720" s="249"/>
      <c r="C720" s="249"/>
      <c r="D720" s="249"/>
      <c r="E720" s="108" t="s">
        <v>13</v>
      </c>
      <c r="F720" s="8">
        <v>11.7</v>
      </c>
      <c r="G720" s="249"/>
      <c r="I720" s="108"/>
      <c r="J720" s="108"/>
      <c r="K720" s="108"/>
      <c r="L720" s="108"/>
      <c r="M720" s="108"/>
      <c r="N720" s="108"/>
      <c r="O720" s="108"/>
      <c r="P720" s="108"/>
    </row>
    <row r="721" spans="1:16" ht="13">
      <c r="A721" s="249"/>
      <c r="B721" s="249"/>
      <c r="C721" s="249"/>
      <c r="D721" s="249"/>
      <c r="E721" s="108" t="s">
        <v>13</v>
      </c>
      <c r="F721" s="8">
        <v>11.8</v>
      </c>
      <c r="G721" s="249"/>
      <c r="I721" s="108"/>
      <c r="J721" s="108"/>
      <c r="K721" s="108"/>
      <c r="L721" s="108"/>
      <c r="M721" s="108"/>
      <c r="N721" s="108"/>
      <c r="O721" s="108"/>
      <c r="P721" s="108"/>
    </row>
    <row r="722" spans="1:16" ht="13">
      <c r="A722" s="249"/>
      <c r="B722" s="249"/>
      <c r="C722" s="249"/>
      <c r="D722" s="249"/>
      <c r="E722" s="108" t="s">
        <v>13</v>
      </c>
      <c r="F722" s="8">
        <v>11.9</v>
      </c>
      <c r="G722" s="249"/>
      <c r="I722" s="108"/>
      <c r="J722" s="108"/>
      <c r="K722" s="108"/>
      <c r="L722" s="108"/>
      <c r="M722" s="108"/>
      <c r="N722" s="108"/>
      <c r="O722" s="108"/>
      <c r="P722" s="108"/>
    </row>
    <row r="723" spans="1:16" ht="13">
      <c r="A723" s="249"/>
      <c r="B723" s="249"/>
      <c r="C723" s="249"/>
      <c r="D723" s="249"/>
      <c r="E723" s="108" t="s">
        <v>13</v>
      </c>
      <c r="F723" s="8">
        <v>12</v>
      </c>
      <c r="G723" s="249"/>
      <c r="I723" s="108"/>
      <c r="J723" s="108"/>
      <c r="K723" s="108"/>
      <c r="L723" s="108"/>
      <c r="M723" s="108"/>
      <c r="N723" s="108"/>
      <c r="O723" s="108"/>
      <c r="P723" s="108"/>
    </row>
    <row r="724" spans="1:16" ht="13">
      <c r="A724" s="249"/>
      <c r="B724" s="249"/>
      <c r="C724" s="249"/>
      <c r="D724" s="249"/>
      <c r="E724" s="108" t="s">
        <v>13</v>
      </c>
      <c r="F724" s="8">
        <v>12.1</v>
      </c>
      <c r="G724" s="249"/>
      <c r="I724" s="108"/>
      <c r="J724" s="108"/>
      <c r="K724" s="108"/>
      <c r="L724" s="108"/>
      <c r="M724" s="108"/>
      <c r="N724" s="108"/>
      <c r="O724" s="108"/>
      <c r="P724" s="108"/>
    </row>
    <row r="725" spans="1:16" ht="13">
      <c r="A725" s="249"/>
      <c r="B725" s="249"/>
      <c r="C725" s="249"/>
      <c r="D725" s="249"/>
      <c r="E725" s="108" t="s">
        <v>13</v>
      </c>
      <c r="F725" s="8">
        <v>12.2</v>
      </c>
      <c r="G725" s="249"/>
      <c r="I725" s="108"/>
      <c r="J725" s="108"/>
      <c r="K725" s="108"/>
      <c r="L725" s="108"/>
      <c r="M725" s="108"/>
      <c r="N725" s="108"/>
      <c r="O725" s="108"/>
      <c r="P725" s="108"/>
    </row>
    <row r="726" spans="1:16" ht="13">
      <c r="A726" s="249"/>
      <c r="B726" s="249"/>
      <c r="C726" s="249"/>
      <c r="D726" s="249"/>
      <c r="E726" s="108" t="s">
        <v>13</v>
      </c>
      <c r="F726" s="8">
        <v>12.3</v>
      </c>
      <c r="G726" s="249"/>
      <c r="I726" s="108"/>
      <c r="J726" s="108"/>
      <c r="K726" s="108"/>
      <c r="L726" s="108"/>
      <c r="M726" s="108"/>
      <c r="N726" s="108"/>
      <c r="O726" s="108"/>
      <c r="P726" s="108"/>
    </row>
    <row r="727" spans="1:16" ht="13">
      <c r="A727" s="249"/>
      <c r="B727" s="249"/>
      <c r="C727" s="249"/>
      <c r="D727" s="249"/>
      <c r="E727" s="108" t="s">
        <v>13</v>
      </c>
      <c r="F727" s="8">
        <v>12.4</v>
      </c>
      <c r="G727" s="249"/>
      <c r="I727" s="108"/>
      <c r="J727" s="108"/>
      <c r="K727" s="108"/>
      <c r="L727" s="108"/>
      <c r="M727" s="108"/>
      <c r="N727" s="108"/>
      <c r="O727" s="108"/>
      <c r="P727" s="108"/>
    </row>
    <row r="728" spans="1:16" ht="13">
      <c r="A728" s="249"/>
      <c r="B728" s="249"/>
      <c r="C728" s="249"/>
      <c r="D728" s="249"/>
      <c r="E728" s="108" t="s">
        <v>13</v>
      </c>
      <c r="F728" s="8">
        <v>12.5</v>
      </c>
      <c r="G728" s="249"/>
      <c r="I728" s="108"/>
      <c r="J728" s="108"/>
      <c r="K728" s="108"/>
      <c r="L728" s="108"/>
      <c r="M728" s="108"/>
      <c r="N728" s="108"/>
      <c r="O728" s="108"/>
      <c r="P728" s="108"/>
    </row>
    <row r="729" spans="1:16" ht="13">
      <c r="A729" s="249"/>
      <c r="B729" s="249"/>
      <c r="C729" s="249"/>
      <c r="D729" s="249"/>
      <c r="E729" s="108" t="s">
        <v>13</v>
      </c>
      <c r="F729" s="8">
        <v>12.6</v>
      </c>
      <c r="G729" s="249"/>
      <c r="I729" s="108"/>
      <c r="J729" s="108"/>
      <c r="K729" s="108"/>
      <c r="L729" s="108"/>
      <c r="M729" s="108"/>
      <c r="N729" s="108"/>
      <c r="O729" s="108"/>
      <c r="P729" s="108"/>
    </row>
    <row r="730" spans="1:16" ht="13">
      <c r="A730" s="249"/>
      <c r="B730" s="249"/>
      <c r="C730" s="249"/>
      <c r="D730" s="249"/>
      <c r="E730" s="108" t="s">
        <v>13</v>
      </c>
      <c r="F730" s="8">
        <v>12.7</v>
      </c>
      <c r="G730" s="249"/>
      <c r="I730" s="108"/>
      <c r="J730" s="108"/>
      <c r="K730" s="108"/>
      <c r="L730" s="108"/>
      <c r="M730" s="108"/>
      <c r="N730" s="108"/>
      <c r="O730" s="108"/>
      <c r="P730" s="108"/>
    </row>
    <row r="731" spans="1:16" ht="13">
      <c r="A731" s="249"/>
      <c r="B731" s="249"/>
      <c r="C731" s="249"/>
      <c r="D731" s="249"/>
      <c r="E731" s="108" t="s">
        <v>13</v>
      </c>
      <c r="F731" s="8">
        <v>12.8</v>
      </c>
      <c r="G731" s="249"/>
      <c r="I731" s="108"/>
      <c r="J731" s="108"/>
      <c r="K731" s="108"/>
      <c r="L731" s="108"/>
      <c r="M731" s="108"/>
      <c r="N731" s="108"/>
      <c r="O731" s="108"/>
      <c r="P731" s="108"/>
    </row>
    <row r="732" spans="1:16" ht="13">
      <c r="A732" s="249"/>
      <c r="B732" s="249"/>
      <c r="C732" s="249"/>
      <c r="D732" s="249"/>
      <c r="E732" s="108" t="s">
        <v>13</v>
      </c>
      <c r="F732" s="8">
        <v>12.9</v>
      </c>
      <c r="G732" s="249"/>
      <c r="I732" s="108"/>
      <c r="J732" s="108"/>
      <c r="K732" s="108"/>
      <c r="L732" s="108"/>
      <c r="M732" s="108"/>
      <c r="N732" s="108"/>
      <c r="O732" s="108"/>
      <c r="P732" s="108"/>
    </row>
    <row r="733" spans="1:16" ht="13">
      <c r="A733" s="249"/>
      <c r="B733" s="249"/>
      <c r="C733" s="249"/>
      <c r="D733" s="249"/>
      <c r="E733" s="108" t="s">
        <v>13</v>
      </c>
      <c r="F733" s="8">
        <v>13</v>
      </c>
      <c r="G733" s="249"/>
      <c r="I733" s="108"/>
      <c r="J733" s="108"/>
      <c r="K733" s="108"/>
      <c r="L733" s="108"/>
      <c r="M733" s="108"/>
      <c r="N733" s="108"/>
      <c r="O733" s="108"/>
      <c r="P733" s="108"/>
    </row>
    <row r="734" spans="1:16" ht="13">
      <c r="A734" s="249"/>
      <c r="B734" s="249"/>
      <c r="C734" s="249"/>
      <c r="D734" s="249"/>
      <c r="E734" s="108" t="s">
        <v>13</v>
      </c>
      <c r="F734" s="8">
        <v>13.1</v>
      </c>
      <c r="G734" s="249"/>
      <c r="I734" s="108"/>
      <c r="J734" s="108"/>
      <c r="K734" s="108"/>
      <c r="L734" s="108"/>
      <c r="M734" s="108"/>
      <c r="N734" s="108"/>
      <c r="O734" s="108"/>
      <c r="P734" s="108"/>
    </row>
    <row r="735" spans="1:16" ht="13">
      <c r="A735" s="249"/>
      <c r="B735" s="249"/>
      <c r="C735" s="249"/>
      <c r="D735" s="249"/>
      <c r="E735" s="108" t="s">
        <v>13</v>
      </c>
      <c r="F735" s="8">
        <v>13.2</v>
      </c>
      <c r="G735" s="249"/>
      <c r="I735" s="108"/>
      <c r="J735" s="108"/>
      <c r="K735" s="108"/>
      <c r="L735" s="108"/>
      <c r="M735" s="108"/>
      <c r="N735" s="108"/>
      <c r="O735" s="108"/>
      <c r="P735" s="108"/>
    </row>
    <row r="736" spans="1:16" ht="13">
      <c r="A736" s="249"/>
      <c r="B736" s="249"/>
      <c r="C736" s="249"/>
      <c r="D736" s="249"/>
      <c r="E736" s="108" t="s">
        <v>13</v>
      </c>
      <c r="F736" s="8">
        <v>13.3</v>
      </c>
      <c r="G736" s="249"/>
      <c r="I736" s="108"/>
      <c r="J736" s="108"/>
      <c r="K736" s="108"/>
      <c r="L736" s="108"/>
      <c r="M736" s="108"/>
      <c r="N736" s="108"/>
      <c r="O736" s="108"/>
      <c r="P736" s="108"/>
    </row>
    <row r="737" spans="1:16" ht="13">
      <c r="A737" s="249"/>
      <c r="B737" s="249"/>
      <c r="C737" s="249"/>
      <c r="D737" s="249"/>
      <c r="E737" s="108" t="s">
        <v>13</v>
      </c>
      <c r="F737" s="8">
        <v>13.4</v>
      </c>
      <c r="G737" s="249"/>
      <c r="I737" s="108"/>
      <c r="J737" s="108"/>
      <c r="K737" s="108"/>
      <c r="L737" s="108"/>
      <c r="M737" s="108"/>
      <c r="N737" s="108"/>
      <c r="O737" s="108"/>
      <c r="P737" s="108"/>
    </row>
    <row r="738" spans="1:16" ht="13">
      <c r="A738" s="249"/>
      <c r="B738" s="249"/>
      <c r="C738" s="249"/>
      <c r="D738" s="249"/>
      <c r="E738" s="108" t="s">
        <v>13</v>
      </c>
      <c r="F738" s="8">
        <v>13.5</v>
      </c>
      <c r="G738" s="249"/>
      <c r="I738" s="108"/>
      <c r="J738" s="108"/>
      <c r="K738" s="108"/>
      <c r="L738" s="108"/>
      <c r="M738" s="108"/>
      <c r="N738" s="108"/>
      <c r="O738" s="108"/>
      <c r="P738" s="108"/>
    </row>
    <row r="739" spans="1:16" ht="13">
      <c r="A739" s="249"/>
      <c r="B739" s="249"/>
      <c r="C739" s="249"/>
      <c r="D739" s="249"/>
      <c r="E739" s="108" t="s">
        <v>13</v>
      </c>
      <c r="F739" s="8">
        <v>13.6</v>
      </c>
      <c r="G739" s="249"/>
      <c r="I739" s="108"/>
      <c r="J739" s="108"/>
      <c r="K739" s="108"/>
      <c r="L739" s="108"/>
      <c r="M739" s="108"/>
      <c r="N739" s="108"/>
      <c r="O739" s="108"/>
      <c r="P739" s="108"/>
    </row>
    <row r="740" spans="1:16" ht="13">
      <c r="A740" s="249"/>
      <c r="B740" s="249"/>
      <c r="C740" s="249"/>
      <c r="D740" s="249"/>
      <c r="E740" s="108" t="s">
        <v>13</v>
      </c>
      <c r="F740" s="8">
        <v>13.7</v>
      </c>
      <c r="G740" s="249"/>
      <c r="I740" s="108"/>
      <c r="J740" s="108"/>
      <c r="K740" s="108"/>
      <c r="L740" s="108"/>
      <c r="M740" s="108"/>
      <c r="N740" s="108"/>
      <c r="O740" s="108"/>
      <c r="P740" s="108"/>
    </row>
    <row r="741" spans="1:16" ht="13">
      <c r="A741" s="249"/>
      <c r="B741" s="249"/>
      <c r="C741" s="249"/>
      <c r="D741" s="249"/>
      <c r="E741" s="108" t="s">
        <v>13</v>
      </c>
      <c r="F741" s="8">
        <v>13.8</v>
      </c>
      <c r="G741" s="249"/>
      <c r="I741" s="108"/>
      <c r="J741" s="108"/>
      <c r="K741" s="108"/>
      <c r="L741" s="108"/>
      <c r="M741" s="108"/>
      <c r="N741" s="108"/>
      <c r="O741" s="108"/>
      <c r="P741" s="108"/>
    </row>
    <row r="742" spans="1:16" ht="13">
      <c r="A742" s="249"/>
      <c r="B742" s="249"/>
      <c r="C742" s="249"/>
      <c r="D742" s="249"/>
      <c r="E742" s="108" t="s">
        <v>13</v>
      </c>
      <c r="F742" s="8">
        <v>13.9</v>
      </c>
      <c r="G742" s="249"/>
      <c r="I742" s="108"/>
      <c r="J742" s="108"/>
      <c r="K742" s="108"/>
      <c r="L742" s="108"/>
      <c r="M742" s="108"/>
      <c r="N742" s="108"/>
      <c r="O742" s="108"/>
      <c r="P742" s="108"/>
    </row>
    <row r="743" spans="1:16" ht="13">
      <c r="A743" s="249"/>
      <c r="B743" s="249"/>
      <c r="C743" s="249"/>
      <c r="D743" s="249"/>
      <c r="E743" s="108" t="s">
        <v>13</v>
      </c>
      <c r="F743" s="8">
        <v>14</v>
      </c>
      <c r="G743" s="249"/>
      <c r="I743" s="108"/>
      <c r="J743" s="108"/>
      <c r="K743" s="108"/>
      <c r="L743" s="108"/>
      <c r="M743" s="108"/>
      <c r="N743" s="108"/>
      <c r="O743" s="108"/>
      <c r="P743" s="108"/>
    </row>
    <row r="744" spans="1:16" ht="13">
      <c r="A744" s="249"/>
      <c r="B744" s="249"/>
      <c r="C744" s="249"/>
      <c r="D744" s="249"/>
      <c r="E744" s="108" t="s">
        <v>13</v>
      </c>
      <c r="F744" s="8">
        <v>14.1</v>
      </c>
      <c r="G744" s="249"/>
      <c r="I744" s="108"/>
      <c r="J744" s="108"/>
      <c r="K744" s="108"/>
      <c r="L744" s="108"/>
      <c r="M744" s="108"/>
      <c r="N744" s="108"/>
      <c r="O744" s="108"/>
      <c r="P744" s="108"/>
    </row>
    <row r="745" spans="1:16" ht="13">
      <c r="A745" s="249"/>
      <c r="B745" s="249"/>
      <c r="C745" s="249"/>
      <c r="D745" s="249"/>
      <c r="E745" s="108" t="s">
        <v>13</v>
      </c>
      <c r="F745" s="8">
        <v>14.2</v>
      </c>
      <c r="G745" s="249"/>
      <c r="I745" s="108"/>
      <c r="J745" s="108"/>
      <c r="K745" s="108"/>
      <c r="L745" s="108"/>
      <c r="M745" s="108"/>
      <c r="N745" s="108"/>
      <c r="O745" s="108"/>
      <c r="P745" s="108"/>
    </row>
    <row r="746" spans="1:16" ht="13">
      <c r="A746" s="249"/>
      <c r="B746" s="249"/>
      <c r="C746" s="249"/>
      <c r="D746" s="249"/>
      <c r="E746" s="108" t="s">
        <v>13</v>
      </c>
      <c r="F746" s="8">
        <v>14.3</v>
      </c>
      <c r="G746" s="249"/>
      <c r="I746" s="108"/>
      <c r="J746" s="108"/>
      <c r="K746" s="108"/>
      <c r="L746" s="108"/>
      <c r="M746" s="108"/>
      <c r="N746" s="108"/>
      <c r="O746" s="108"/>
      <c r="P746" s="108"/>
    </row>
    <row r="747" spans="1:16" ht="13">
      <c r="A747" s="249"/>
      <c r="B747" s="249"/>
      <c r="C747" s="249"/>
      <c r="D747" s="249"/>
      <c r="E747" s="108" t="s">
        <v>13</v>
      </c>
      <c r="F747" s="8">
        <v>14.4</v>
      </c>
      <c r="G747" s="249"/>
      <c r="I747" s="108"/>
      <c r="J747" s="108"/>
      <c r="K747" s="108"/>
      <c r="L747" s="108"/>
      <c r="M747" s="108"/>
      <c r="N747" s="108"/>
      <c r="O747" s="108"/>
      <c r="P747" s="108"/>
    </row>
    <row r="748" spans="1:16" ht="13">
      <c r="A748" s="249"/>
      <c r="B748" s="249"/>
      <c r="C748" s="249"/>
      <c r="D748" s="249"/>
      <c r="E748" s="108" t="s">
        <v>13</v>
      </c>
      <c r="F748" s="8">
        <v>14.5</v>
      </c>
      <c r="G748" s="249"/>
      <c r="I748" s="108"/>
      <c r="J748" s="108"/>
      <c r="K748" s="108"/>
      <c r="L748" s="108"/>
      <c r="M748" s="108"/>
      <c r="N748" s="108"/>
      <c r="O748" s="108"/>
      <c r="P748" s="108"/>
    </row>
    <row r="749" spans="1:16" ht="13">
      <c r="A749" s="249"/>
      <c r="B749" s="249"/>
      <c r="C749" s="249"/>
      <c r="D749" s="249"/>
      <c r="E749" s="108" t="s">
        <v>13</v>
      </c>
      <c r="F749" s="8">
        <v>14.6</v>
      </c>
      <c r="G749" s="249"/>
      <c r="I749" s="108"/>
      <c r="J749" s="108"/>
      <c r="K749" s="139" t="s">
        <v>19</v>
      </c>
      <c r="L749" s="139">
        <v>0.36</v>
      </c>
      <c r="M749" s="108"/>
      <c r="N749" s="108"/>
      <c r="O749" s="108"/>
      <c r="P749" s="108"/>
    </row>
    <row r="750" spans="1:16" ht="13">
      <c r="A750" s="249"/>
      <c r="B750" s="249"/>
      <c r="C750" s="249"/>
      <c r="D750" s="249"/>
      <c r="E750" s="108" t="s">
        <v>13</v>
      </c>
      <c r="F750" s="8">
        <v>14.7</v>
      </c>
      <c r="G750" s="249"/>
      <c r="I750" s="108"/>
      <c r="J750" s="108"/>
      <c r="K750" s="139" t="s">
        <v>19</v>
      </c>
      <c r="L750" s="139">
        <v>0.27</v>
      </c>
      <c r="M750" s="108"/>
      <c r="N750" s="108"/>
      <c r="O750" s="108"/>
      <c r="P750" s="108"/>
    </row>
    <row r="751" spans="1:16" ht="13">
      <c r="A751" s="249"/>
      <c r="B751" s="249"/>
      <c r="C751" s="249"/>
      <c r="D751" s="249"/>
      <c r="E751" s="108" t="s">
        <v>13</v>
      </c>
      <c r="F751" s="8">
        <v>14.8</v>
      </c>
      <c r="G751" s="249"/>
      <c r="I751" s="108"/>
      <c r="J751" s="108"/>
      <c r="K751" s="108"/>
      <c r="L751" s="108"/>
      <c r="M751" s="108"/>
      <c r="N751" s="108"/>
      <c r="O751" s="108"/>
      <c r="P751" s="108"/>
    </row>
    <row r="752" spans="1:16" ht="13">
      <c r="A752" s="249"/>
      <c r="B752" s="249"/>
      <c r="C752" s="249"/>
      <c r="D752" s="249"/>
      <c r="E752" s="108" t="s">
        <v>13</v>
      </c>
      <c r="F752" s="8">
        <v>14.9</v>
      </c>
      <c r="G752" s="249"/>
      <c r="I752" s="108"/>
      <c r="J752" s="108"/>
      <c r="K752" s="108"/>
      <c r="L752" s="108"/>
      <c r="M752" s="108"/>
      <c r="N752" s="108"/>
      <c r="O752" s="108"/>
      <c r="P752" s="108"/>
    </row>
    <row r="753" spans="1:16" ht="13">
      <c r="A753" s="249"/>
      <c r="B753" s="249"/>
      <c r="C753" s="249"/>
      <c r="D753" s="249"/>
      <c r="E753" s="108" t="s">
        <v>13</v>
      </c>
      <c r="F753" s="8">
        <v>15</v>
      </c>
      <c r="G753" s="249"/>
      <c r="I753" s="108"/>
      <c r="J753" s="108"/>
      <c r="K753" s="108"/>
      <c r="L753" s="108"/>
      <c r="M753" s="108"/>
      <c r="N753" s="108"/>
      <c r="O753" s="108"/>
      <c r="P753" s="108"/>
    </row>
    <row r="754" spans="1:16" ht="13">
      <c r="A754" s="249"/>
      <c r="B754" s="249"/>
      <c r="C754" s="249"/>
      <c r="D754" s="249"/>
      <c r="E754" s="108" t="s">
        <v>13</v>
      </c>
      <c r="F754" s="8">
        <v>15.1</v>
      </c>
      <c r="G754" s="249"/>
      <c r="I754" s="108"/>
      <c r="J754" s="108"/>
      <c r="K754" s="108"/>
      <c r="L754" s="108"/>
      <c r="M754" s="108"/>
      <c r="N754" s="108"/>
      <c r="O754" s="108"/>
      <c r="P754" s="108"/>
    </row>
    <row r="755" spans="1:16" ht="13">
      <c r="A755" s="249"/>
      <c r="B755" s="249"/>
      <c r="C755" s="249"/>
      <c r="D755" s="249"/>
      <c r="E755" s="108" t="s">
        <v>13</v>
      </c>
      <c r="F755" s="8">
        <v>15.2</v>
      </c>
      <c r="G755" s="249"/>
      <c r="I755" s="108"/>
      <c r="J755" s="108"/>
      <c r="K755" s="108"/>
      <c r="L755" s="108"/>
      <c r="M755" s="108"/>
      <c r="N755" s="108"/>
      <c r="O755" s="108"/>
      <c r="P755" s="108"/>
    </row>
    <row r="756" spans="1:16" ht="13">
      <c r="A756" s="249"/>
      <c r="B756" s="249"/>
      <c r="C756" s="249"/>
      <c r="D756" s="249"/>
      <c r="E756" s="108" t="s">
        <v>13</v>
      </c>
      <c r="F756" s="8">
        <v>15.3</v>
      </c>
      <c r="G756" s="249"/>
      <c r="I756" s="108"/>
      <c r="J756" s="108"/>
      <c r="K756" s="108"/>
      <c r="L756" s="108"/>
      <c r="M756" s="108"/>
      <c r="N756" s="108"/>
      <c r="O756" s="108"/>
      <c r="P756" s="108"/>
    </row>
    <row r="757" spans="1:16" ht="13">
      <c r="A757" s="249"/>
      <c r="B757" s="249"/>
      <c r="C757" s="249"/>
      <c r="D757" s="249"/>
      <c r="E757" s="108" t="s">
        <v>13</v>
      </c>
      <c r="F757" s="8">
        <v>15.4</v>
      </c>
      <c r="G757" s="249"/>
      <c r="I757" s="108"/>
      <c r="J757" s="108"/>
      <c r="K757" s="108"/>
      <c r="L757" s="108"/>
      <c r="M757" s="108"/>
      <c r="N757" s="108"/>
      <c r="O757" s="108"/>
      <c r="P757" s="108"/>
    </row>
    <row r="758" spans="1:16" ht="13">
      <c r="A758" s="249"/>
      <c r="B758" s="249"/>
      <c r="C758" s="249"/>
      <c r="D758" s="249"/>
      <c r="E758" s="108" t="s">
        <v>13</v>
      </c>
      <c r="F758" s="8">
        <v>15.5</v>
      </c>
      <c r="G758" s="249"/>
      <c r="I758" s="108"/>
      <c r="J758" s="108"/>
      <c r="K758" s="108"/>
      <c r="L758" s="108"/>
      <c r="M758" s="139" t="s">
        <v>19</v>
      </c>
      <c r="N758" s="139">
        <v>0.44</v>
      </c>
      <c r="O758" s="108"/>
      <c r="P758" s="108"/>
    </row>
    <row r="759" spans="1:16" ht="13">
      <c r="A759" s="249"/>
      <c r="B759" s="249"/>
      <c r="C759" s="249"/>
      <c r="D759" s="249"/>
      <c r="E759" s="108" t="s">
        <v>13</v>
      </c>
      <c r="F759" s="8">
        <v>15.6</v>
      </c>
      <c r="G759" s="249"/>
      <c r="I759" s="108"/>
      <c r="J759" s="108"/>
      <c r="K759" s="108"/>
      <c r="L759" s="108"/>
      <c r="M759" s="139" t="s">
        <v>19</v>
      </c>
      <c r="N759" s="139">
        <v>0.42</v>
      </c>
      <c r="O759" s="108"/>
      <c r="P759" s="108"/>
    </row>
    <row r="760" spans="1:16" ht="13">
      <c r="A760" s="249"/>
      <c r="B760" s="249"/>
      <c r="C760" s="249"/>
      <c r="D760" s="249"/>
      <c r="E760" s="108" t="s">
        <v>13</v>
      </c>
      <c r="F760" s="8">
        <v>15.7</v>
      </c>
      <c r="G760" s="249"/>
      <c r="I760" s="108"/>
      <c r="J760" s="108"/>
      <c r="K760" s="108"/>
      <c r="L760" s="108"/>
      <c r="M760" s="108"/>
      <c r="N760" s="108"/>
      <c r="O760" s="108"/>
      <c r="P760" s="108"/>
    </row>
    <row r="761" spans="1:16" ht="13">
      <c r="A761" s="249"/>
      <c r="B761" s="249"/>
      <c r="C761" s="249"/>
      <c r="D761" s="249"/>
      <c r="E761" s="108" t="s">
        <v>13</v>
      </c>
      <c r="F761" s="8">
        <v>15.8</v>
      </c>
      <c r="G761" s="249"/>
      <c r="I761" s="108"/>
      <c r="J761" s="108"/>
      <c r="K761" s="108"/>
      <c r="L761" s="108"/>
      <c r="M761" s="108"/>
      <c r="N761" s="108"/>
      <c r="O761" s="108"/>
      <c r="P761" s="108"/>
    </row>
    <row r="762" spans="1:16" ht="13">
      <c r="A762" s="249"/>
      <c r="B762" s="249"/>
      <c r="C762" s="249"/>
      <c r="D762" s="249"/>
      <c r="E762" s="3" t="s">
        <v>181</v>
      </c>
      <c r="F762" s="8">
        <v>15.9</v>
      </c>
      <c r="G762" s="249"/>
      <c r="I762" s="139" t="s">
        <v>13</v>
      </c>
      <c r="J762" s="139">
        <v>0</v>
      </c>
      <c r="K762" s="6" t="s">
        <v>19</v>
      </c>
      <c r="L762" s="8">
        <v>0.72</v>
      </c>
      <c r="M762" s="138" t="s">
        <v>184</v>
      </c>
      <c r="N762" s="138" t="s">
        <v>224</v>
      </c>
      <c r="O762" s="139" t="s">
        <v>13</v>
      </c>
      <c r="P762" s="139">
        <v>0</v>
      </c>
    </row>
    <row r="763" spans="1:16" ht="13">
      <c r="A763" s="249"/>
      <c r="B763" s="249"/>
      <c r="C763" s="249"/>
      <c r="D763" s="249"/>
      <c r="E763" s="119" t="s">
        <v>181</v>
      </c>
      <c r="F763" s="8">
        <v>16</v>
      </c>
      <c r="G763" s="249"/>
      <c r="I763" s="3" t="s">
        <v>19</v>
      </c>
      <c r="J763" s="3">
        <v>0.69</v>
      </c>
      <c r="K763" s="6" t="s">
        <v>19</v>
      </c>
      <c r="L763" s="8">
        <v>0.84</v>
      </c>
      <c r="M763" s="3" t="s">
        <v>181</v>
      </c>
      <c r="N763" s="3">
        <v>0.71</v>
      </c>
      <c r="O763" s="3" t="s">
        <v>19</v>
      </c>
      <c r="P763" s="3">
        <v>0.75</v>
      </c>
    </row>
    <row r="764" spans="1:16" ht="13">
      <c r="A764" s="249"/>
      <c r="B764" s="249"/>
      <c r="C764" s="249"/>
      <c r="D764" s="249"/>
      <c r="E764" s="3" t="s">
        <v>181</v>
      </c>
      <c r="F764" s="8">
        <v>16.100000000000001</v>
      </c>
      <c r="G764" s="249"/>
      <c r="I764" s="3" t="s">
        <v>19</v>
      </c>
      <c r="J764" s="3">
        <v>0.53</v>
      </c>
      <c r="K764" s="6" t="s">
        <v>19</v>
      </c>
      <c r="L764" s="8">
        <v>0.57999999999999996</v>
      </c>
      <c r="M764" s="3" t="s">
        <v>181</v>
      </c>
      <c r="N764" s="3">
        <v>0.77</v>
      </c>
      <c r="O764" s="3" t="s">
        <v>19</v>
      </c>
      <c r="P764" s="3">
        <v>0.8</v>
      </c>
    </row>
    <row r="765" spans="1:16" ht="13">
      <c r="A765" s="249"/>
      <c r="B765" s="249"/>
      <c r="C765" s="249"/>
      <c r="D765" s="249"/>
      <c r="E765" s="119" t="s">
        <v>181</v>
      </c>
      <c r="F765" s="8">
        <v>16.2</v>
      </c>
      <c r="G765" s="249"/>
      <c r="I765" s="3" t="s">
        <v>19</v>
      </c>
      <c r="J765" s="3">
        <v>0.52</v>
      </c>
      <c r="K765" s="6" t="s">
        <v>19</v>
      </c>
      <c r="L765" s="8">
        <v>0.56999999999999995</v>
      </c>
      <c r="M765" s="3" t="s">
        <v>181</v>
      </c>
      <c r="N765" s="3">
        <v>0.82</v>
      </c>
      <c r="O765" s="3" t="s">
        <v>19</v>
      </c>
      <c r="P765" s="3">
        <v>0.75</v>
      </c>
    </row>
    <row r="766" spans="1:16" ht="13">
      <c r="A766" s="249"/>
      <c r="B766" s="249"/>
      <c r="C766" s="249"/>
      <c r="D766" s="249"/>
      <c r="E766" s="3" t="s">
        <v>181</v>
      </c>
      <c r="F766" s="8">
        <v>16.3</v>
      </c>
      <c r="G766" s="249"/>
      <c r="I766" s="3" t="s">
        <v>19</v>
      </c>
      <c r="J766" s="3">
        <v>0.76</v>
      </c>
      <c r="K766" s="6" t="s">
        <v>19</v>
      </c>
      <c r="L766" s="8">
        <v>0.74</v>
      </c>
      <c r="M766" s="3" t="s">
        <v>181</v>
      </c>
      <c r="N766" s="3">
        <v>0.83</v>
      </c>
      <c r="O766" s="3" t="s">
        <v>19</v>
      </c>
      <c r="P766" s="3">
        <v>0.74</v>
      </c>
    </row>
    <row r="767" spans="1:16" ht="13">
      <c r="A767" s="249"/>
      <c r="B767" s="249"/>
      <c r="C767" s="249"/>
      <c r="D767" s="249"/>
      <c r="E767" s="119" t="s">
        <v>181</v>
      </c>
      <c r="F767" s="8">
        <v>16.399999999999999</v>
      </c>
      <c r="G767" s="249"/>
      <c r="I767" s="3" t="s">
        <v>19</v>
      </c>
      <c r="J767" s="3">
        <v>0.76</v>
      </c>
      <c r="K767" s="6" t="s">
        <v>19</v>
      </c>
      <c r="L767" s="8">
        <v>0.54</v>
      </c>
      <c r="M767" s="3" t="s">
        <v>181</v>
      </c>
      <c r="N767" s="3">
        <v>0.85</v>
      </c>
      <c r="O767" s="3" t="s">
        <v>19</v>
      </c>
      <c r="P767" s="3">
        <v>0.83</v>
      </c>
    </row>
    <row r="768" spans="1:16" ht="13">
      <c r="A768" s="249"/>
      <c r="B768" s="249"/>
      <c r="C768" s="249"/>
      <c r="D768" s="249"/>
      <c r="E768" s="3" t="s">
        <v>13</v>
      </c>
      <c r="F768" s="8">
        <v>16.5</v>
      </c>
      <c r="G768" s="249"/>
      <c r="I768" s="139" t="s">
        <v>13</v>
      </c>
      <c r="J768" s="139">
        <v>0</v>
      </c>
      <c r="K768" s="139" t="s">
        <v>13</v>
      </c>
      <c r="L768" s="139">
        <v>0</v>
      </c>
      <c r="M768" s="139" t="s">
        <v>13</v>
      </c>
      <c r="N768" s="139">
        <v>0</v>
      </c>
      <c r="O768" s="139" t="s">
        <v>13</v>
      </c>
      <c r="P768" s="139">
        <v>0</v>
      </c>
    </row>
    <row r="769" spans="1:16" ht="13">
      <c r="A769" s="249"/>
      <c r="B769" s="249"/>
      <c r="C769" s="249"/>
      <c r="D769" s="249"/>
      <c r="E769" s="3" t="s">
        <v>181</v>
      </c>
      <c r="F769" s="8">
        <v>16.600000000000001</v>
      </c>
      <c r="G769" s="249"/>
      <c r="H769" s="3" t="s">
        <v>44</v>
      </c>
      <c r="I769" s="139" t="s">
        <v>13</v>
      </c>
      <c r="J769" s="139">
        <v>0</v>
      </c>
      <c r="K769" s="139" t="s">
        <v>13</v>
      </c>
      <c r="L769" s="139">
        <v>0</v>
      </c>
      <c r="M769" s="139" t="s">
        <v>13</v>
      </c>
      <c r="N769" s="139">
        <v>0</v>
      </c>
      <c r="O769" s="139" t="s">
        <v>13</v>
      </c>
      <c r="P769" s="139">
        <v>0</v>
      </c>
    </row>
    <row r="770" spans="1:16" ht="13">
      <c r="A770" s="249"/>
      <c r="B770" s="249"/>
      <c r="C770" s="249"/>
      <c r="D770" s="249"/>
      <c r="E770" s="119" t="s">
        <v>181</v>
      </c>
      <c r="F770" s="8">
        <v>16.7</v>
      </c>
      <c r="G770" s="249"/>
      <c r="I770" s="139" t="s">
        <v>13</v>
      </c>
      <c r="J770" s="139">
        <v>0</v>
      </c>
      <c r="K770" s="6" t="s">
        <v>19</v>
      </c>
      <c r="L770" s="8">
        <v>0.78</v>
      </c>
      <c r="M770" s="3" t="s">
        <v>181</v>
      </c>
      <c r="N770" s="3">
        <v>0.4</v>
      </c>
      <c r="O770" s="3" t="s">
        <v>19</v>
      </c>
      <c r="P770" s="3">
        <v>0.73</v>
      </c>
    </row>
    <row r="771" spans="1:16" ht="13">
      <c r="A771" s="249"/>
      <c r="B771" s="249"/>
      <c r="C771" s="249"/>
      <c r="D771" s="249"/>
      <c r="E771" s="3" t="s">
        <v>181</v>
      </c>
      <c r="F771" s="8">
        <v>16.8</v>
      </c>
      <c r="G771" s="249"/>
      <c r="I771" s="139" t="s">
        <v>13</v>
      </c>
      <c r="J771" s="139">
        <v>0</v>
      </c>
      <c r="K771" s="6" t="s">
        <v>19</v>
      </c>
      <c r="L771" s="8">
        <v>0.42</v>
      </c>
      <c r="M771" s="3" t="s">
        <v>181</v>
      </c>
      <c r="N771" s="3">
        <v>0.65</v>
      </c>
      <c r="O771" s="3" t="s">
        <v>19</v>
      </c>
      <c r="P771" s="3">
        <v>0.84</v>
      </c>
    </row>
    <row r="772" spans="1:16" ht="13">
      <c r="A772" s="249"/>
      <c r="B772" s="249"/>
      <c r="C772" s="249"/>
      <c r="D772" s="249"/>
      <c r="E772" s="119" t="s">
        <v>181</v>
      </c>
      <c r="F772" s="8">
        <v>16.899999999999999</v>
      </c>
      <c r="G772" s="249"/>
      <c r="I772" s="3" t="s">
        <v>19</v>
      </c>
      <c r="J772" s="3">
        <v>0.56000000000000005</v>
      </c>
      <c r="K772" s="6" t="s">
        <v>19</v>
      </c>
      <c r="L772" s="8">
        <v>0.35</v>
      </c>
      <c r="M772" s="3" t="s">
        <v>181</v>
      </c>
      <c r="N772" s="3">
        <v>0.67</v>
      </c>
      <c r="O772" s="3" t="s">
        <v>19</v>
      </c>
      <c r="P772" s="3">
        <v>0.85</v>
      </c>
    </row>
    <row r="773" spans="1:16" ht="13">
      <c r="A773" s="249"/>
      <c r="B773" s="249"/>
      <c r="C773" s="249"/>
      <c r="D773" s="249"/>
      <c r="E773" s="3" t="s">
        <v>181</v>
      </c>
      <c r="F773" s="8">
        <v>17</v>
      </c>
      <c r="G773" s="249"/>
      <c r="I773" s="3" t="s">
        <v>19</v>
      </c>
      <c r="J773" s="3">
        <v>0.57999999999999996</v>
      </c>
      <c r="K773" s="6" t="s">
        <v>19</v>
      </c>
      <c r="L773" s="8">
        <v>0.34</v>
      </c>
      <c r="M773" s="3" t="s">
        <v>181</v>
      </c>
      <c r="N773" s="3">
        <v>0.8</v>
      </c>
      <c r="O773" s="3" t="s">
        <v>19</v>
      </c>
      <c r="P773" s="3">
        <v>0.87</v>
      </c>
    </row>
    <row r="774" spans="1:16" ht="13">
      <c r="A774" s="249"/>
      <c r="B774" s="249"/>
      <c r="C774" s="249"/>
      <c r="D774" s="249"/>
      <c r="E774" s="119" t="s">
        <v>181</v>
      </c>
      <c r="F774" s="8">
        <v>17.100000000000001</v>
      </c>
      <c r="G774" s="249"/>
      <c r="I774" s="3" t="s">
        <v>19</v>
      </c>
      <c r="J774" s="3">
        <v>0.74</v>
      </c>
      <c r="K774" s="6" t="s">
        <v>19</v>
      </c>
      <c r="L774" s="8">
        <v>0.4</v>
      </c>
      <c r="M774" s="3" t="s">
        <v>181</v>
      </c>
      <c r="N774" s="3">
        <v>0.84</v>
      </c>
      <c r="O774" s="3" t="s">
        <v>19</v>
      </c>
      <c r="P774" s="3">
        <v>0.85</v>
      </c>
    </row>
    <row r="775" spans="1:16" ht="13">
      <c r="A775" s="249"/>
      <c r="B775" s="249"/>
      <c r="C775" s="249"/>
      <c r="D775" s="249"/>
      <c r="E775" s="3" t="s">
        <v>181</v>
      </c>
      <c r="F775" s="8">
        <v>17.2</v>
      </c>
      <c r="G775" s="249"/>
      <c r="I775" s="3" t="s">
        <v>19</v>
      </c>
      <c r="J775" s="3">
        <v>0.7</v>
      </c>
      <c r="K775" s="6" t="s">
        <v>19</v>
      </c>
      <c r="L775" s="8">
        <v>0.56000000000000005</v>
      </c>
      <c r="M775" s="3" t="s">
        <v>181</v>
      </c>
      <c r="N775" s="3">
        <v>0.72</v>
      </c>
      <c r="O775" s="3" t="s">
        <v>19</v>
      </c>
      <c r="P775" s="3">
        <v>0.86</v>
      </c>
    </row>
    <row r="776" spans="1:16" ht="13">
      <c r="A776" s="249"/>
      <c r="B776" s="249"/>
      <c r="C776" s="249"/>
      <c r="D776" s="249"/>
      <c r="E776" s="119" t="s">
        <v>181</v>
      </c>
      <c r="F776" s="8">
        <v>17.3</v>
      </c>
      <c r="G776" s="249"/>
      <c r="I776" s="3" t="s">
        <v>19</v>
      </c>
      <c r="J776" s="3">
        <v>0.37</v>
      </c>
      <c r="K776" s="6" t="s">
        <v>19</v>
      </c>
      <c r="L776" s="8">
        <v>0.55000000000000004</v>
      </c>
      <c r="M776" s="3" t="s">
        <v>181</v>
      </c>
      <c r="N776" s="3">
        <v>0.78</v>
      </c>
      <c r="O776" s="3" t="s">
        <v>19</v>
      </c>
      <c r="P776" s="3">
        <v>0.84</v>
      </c>
    </row>
    <row r="777" spans="1:16" ht="13">
      <c r="A777" s="249"/>
      <c r="B777" s="249"/>
      <c r="C777" s="249"/>
      <c r="D777" s="249"/>
      <c r="E777" s="3" t="s">
        <v>181</v>
      </c>
      <c r="F777" s="8">
        <v>17.399999999999999</v>
      </c>
      <c r="G777" s="249"/>
      <c r="I777" s="3" t="s">
        <v>19</v>
      </c>
      <c r="J777" s="3">
        <v>0.68</v>
      </c>
      <c r="K777" s="6" t="s">
        <v>19</v>
      </c>
      <c r="L777" s="8">
        <v>0.75</v>
      </c>
      <c r="M777" s="3" t="s">
        <v>181</v>
      </c>
      <c r="N777" s="3">
        <v>0.78</v>
      </c>
      <c r="O777" s="3" t="s">
        <v>19</v>
      </c>
      <c r="P777" s="3">
        <v>0.85</v>
      </c>
    </row>
    <row r="778" spans="1:16" ht="13">
      <c r="A778" s="249"/>
      <c r="B778" s="249"/>
      <c r="C778" s="249"/>
      <c r="D778" s="249"/>
      <c r="E778" s="119" t="s">
        <v>181</v>
      </c>
      <c r="F778" s="8">
        <v>17.5</v>
      </c>
      <c r="G778" s="249"/>
      <c r="I778" s="3" t="s">
        <v>19</v>
      </c>
      <c r="J778" s="3">
        <v>0.69</v>
      </c>
      <c r="K778" s="6" t="s">
        <v>19</v>
      </c>
      <c r="L778" s="8">
        <v>0.71</v>
      </c>
      <c r="M778" s="3" t="s">
        <v>181</v>
      </c>
      <c r="N778" s="3">
        <v>0.8</v>
      </c>
      <c r="O778" s="3" t="s">
        <v>19</v>
      </c>
      <c r="P778" s="3">
        <v>0.55000000000000004</v>
      </c>
    </row>
    <row r="779" spans="1:16" ht="13">
      <c r="A779" s="249"/>
      <c r="B779" s="249"/>
      <c r="C779" s="249"/>
      <c r="D779" s="249"/>
      <c r="E779" s="3" t="s">
        <v>181</v>
      </c>
      <c r="F779" s="8">
        <v>17.600000000000001</v>
      </c>
      <c r="G779" s="249"/>
      <c r="I779" s="3" t="s">
        <v>19</v>
      </c>
      <c r="J779" s="3">
        <v>0.64</v>
      </c>
      <c r="K779" s="6" t="s">
        <v>19</v>
      </c>
      <c r="L779" s="8">
        <v>0.48</v>
      </c>
      <c r="M779" s="138" t="s">
        <v>225</v>
      </c>
      <c r="N779" s="138" t="s">
        <v>226</v>
      </c>
      <c r="O779" s="3" t="s">
        <v>19</v>
      </c>
      <c r="P779" s="3">
        <v>0.84</v>
      </c>
    </row>
    <row r="780" spans="1:16" ht="13">
      <c r="A780" s="249"/>
      <c r="B780" s="249"/>
      <c r="C780" s="249"/>
      <c r="D780" s="249"/>
      <c r="E780" s="119" t="s">
        <v>181</v>
      </c>
      <c r="F780" s="8">
        <v>17.7</v>
      </c>
      <c r="G780" s="249"/>
      <c r="I780" s="3" t="s">
        <v>19</v>
      </c>
      <c r="J780" s="3">
        <v>0.54</v>
      </c>
      <c r="K780" s="6" t="s">
        <v>19</v>
      </c>
      <c r="L780" s="8">
        <v>0.83</v>
      </c>
      <c r="M780" s="3" t="s">
        <v>181</v>
      </c>
      <c r="N780" s="3">
        <v>0.7</v>
      </c>
      <c r="O780" s="3" t="s">
        <v>19</v>
      </c>
      <c r="P780" s="3">
        <v>0.85</v>
      </c>
    </row>
    <row r="781" spans="1:16" ht="13">
      <c r="A781" s="249"/>
      <c r="B781" s="249"/>
      <c r="C781" s="249"/>
      <c r="D781" s="249"/>
      <c r="E781" s="3" t="s">
        <v>181</v>
      </c>
      <c r="F781" s="8">
        <v>17.8</v>
      </c>
      <c r="G781" s="249"/>
      <c r="I781" s="3" t="s">
        <v>19</v>
      </c>
      <c r="J781" s="3">
        <v>0.77</v>
      </c>
      <c r="K781" s="6" t="s">
        <v>19</v>
      </c>
      <c r="L781" s="8">
        <v>0.79</v>
      </c>
      <c r="M781" s="138" t="s">
        <v>184</v>
      </c>
      <c r="N781" s="138" t="s">
        <v>227</v>
      </c>
      <c r="O781" s="3" t="s">
        <v>19</v>
      </c>
      <c r="P781" s="3">
        <v>0.84</v>
      </c>
    </row>
    <row r="782" spans="1:16" ht="13">
      <c r="A782" s="249"/>
      <c r="B782" s="249"/>
      <c r="C782" s="249"/>
      <c r="D782" s="249"/>
      <c r="E782" s="119" t="s">
        <v>181</v>
      </c>
      <c r="F782" s="8">
        <v>17.899999999999999</v>
      </c>
      <c r="G782" s="249"/>
      <c r="I782" s="3" t="s">
        <v>19</v>
      </c>
      <c r="J782" s="3">
        <v>0.74</v>
      </c>
      <c r="K782" s="6" t="s">
        <v>19</v>
      </c>
      <c r="L782" s="8">
        <v>0.86</v>
      </c>
      <c r="M782" s="3" t="s">
        <v>181</v>
      </c>
      <c r="N782" s="3">
        <v>0.83</v>
      </c>
      <c r="O782" s="3" t="s">
        <v>19</v>
      </c>
      <c r="P782" s="3">
        <v>0.85</v>
      </c>
    </row>
    <row r="783" spans="1:16" ht="13">
      <c r="A783" s="249"/>
      <c r="B783" s="249"/>
      <c r="C783" s="249"/>
      <c r="D783" s="249"/>
      <c r="E783" s="3" t="s">
        <v>181</v>
      </c>
      <c r="F783" s="8">
        <v>18</v>
      </c>
      <c r="G783" s="249"/>
      <c r="I783" s="3" t="s">
        <v>19</v>
      </c>
      <c r="J783" s="3">
        <v>0.63</v>
      </c>
      <c r="K783" s="6" t="s">
        <v>19</v>
      </c>
      <c r="L783" s="8">
        <v>0.75</v>
      </c>
      <c r="M783" s="3" t="s">
        <v>181</v>
      </c>
      <c r="N783" s="3">
        <v>0.6</v>
      </c>
      <c r="O783" s="3" t="s">
        <v>19</v>
      </c>
      <c r="P783" s="3">
        <v>0.8</v>
      </c>
    </row>
    <row r="784" spans="1:16" ht="13">
      <c r="A784" s="249"/>
      <c r="B784" s="249"/>
      <c r="C784" s="249"/>
      <c r="D784" s="249"/>
      <c r="E784" s="119" t="s">
        <v>181</v>
      </c>
      <c r="F784" s="8">
        <v>18.100000000000001</v>
      </c>
      <c r="G784" s="249"/>
      <c r="I784" s="3" t="s">
        <v>19</v>
      </c>
      <c r="J784" s="3">
        <v>0.71</v>
      </c>
      <c r="K784" s="6" t="s">
        <v>19</v>
      </c>
      <c r="L784" s="8">
        <v>0.79</v>
      </c>
      <c r="M784" s="3" t="s">
        <v>181</v>
      </c>
      <c r="N784" s="3">
        <v>0.78</v>
      </c>
      <c r="O784" s="3" t="s">
        <v>19</v>
      </c>
      <c r="P784" s="3">
        <v>0.82</v>
      </c>
    </row>
    <row r="785" spans="1:16" ht="13">
      <c r="A785" s="249"/>
      <c r="B785" s="249"/>
      <c r="C785" s="249"/>
      <c r="D785" s="249"/>
      <c r="E785" s="3" t="s">
        <v>181</v>
      </c>
      <c r="F785" s="8">
        <v>18.2</v>
      </c>
      <c r="G785" s="249"/>
      <c r="I785" s="138" t="s">
        <v>184</v>
      </c>
      <c r="J785" s="138" t="s">
        <v>228</v>
      </c>
      <c r="K785" s="6" t="s">
        <v>19</v>
      </c>
      <c r="L785" s="8">
        <v>0.81</v>
      </c>
      <c r="M785" s="3" t="s">
        <v>19</v>
      </c>
      <c r="N785" s="3">
        <v>0.56000000000000005</v>
      </c>
      <c r="O785" s="3" t="s">
        <v>19</v>
      </c>
      <c r="P785" s="3">
        <v>0.82</v>
      </c>
    </row>
    <row r="786" spans="1:16" ht="13">
      <c r="A786" s="249"/>
      <c r="B786" s="249"/>
      <c r="C786" s="249"/>
      <c r="D786" s="249"/>
      <c r="E786" s="119" t="s">
        <v>181</v>
      </c>
      <c r="F786" s="8">
        <v>18.3</v>
      </c>
      <c r="G786" s="249"/>
      <c r="I786" s="3" t="s">
        <v>19</v>
      </c>
      <c r="J786" s="3">
        <v>0.72</v>
      </c>
      <c r="K786" s="6" t="s">
        <v>19</v>
      </c>
      <c r="L786" s="8">
        <v>0.82</v>
      </c>
      <c r="M786" s="138" t="s">
        <v>229</v>
      </c>
      <c r="N786" s="138" t="s">
        <v>230</v>
      </c>
      <c r="O786" s="3" t="s">
        <v>19</v>
      </c>
      <c r="P786" s="3">
        <v>0.83</v>
      </c>
    </row>
    <row r="787" spans="1:16" ht="13">
      <c r="A787" s="249"/>
      <c r="B787" s="249"/>
      <c r="C787" s="249"/>
      <c r="D787" s="249"/>
      <c r="E787" s="3" t="s">
        <v>181</v>
      </c>
      <c r="F787" s="8">
        <v>18.399999999999999</v>
      </c>
      <c r="G787" s="249"/>
      <c r="I787" s="3" t="s">
        <v>19</v>
      </c>
      <c r="J787" s="3">
        <v>0.77</v>
      </c>
      <c r="K787" s="6" t="s">
        <v>19</v>
      </c>
      <c r="L787" s="8">
        <v>0.75</v>
      </c>
      <c r="M787" s="3" t="s">
        <v>181</v>
      </c>
      <c r="N787" s="3">
        <v>0.59</v>
      </c>
      <c r="O787" s="3" t="s">
        <v>19</v>
      </c>
      <c r="P787" s="3">
        <v>0.83</v>
      </c>
    </row>
    <row r="788" spans="1:16" ht="13">
      <c r="A788" s="249"/>
      <c r="B788" s="249"/>
      <c r="C788" s="249"/>
      <c r="D788" s="249"/>
      <c r="E788" s="119" t="s">
        <v>181</v>
      </c>
      <c r="F788" s="8">
        <v>18.5</v>
      </c>
      <c r="G788" s="249"/>
      <c r="I788" s="3" t="s">
        <v>19</v>
      </c>
      <c r="J788" s="3">
        <v>0.8</v>
      </c>
      <c r="K788" s="6" t="s">
        <v>19</v>
      </c>
      <c r="L788" s="8">
        <v>0.8</v>
      </c>
      <c r="M788" s="3" t="s">
        <v>19</v>
      </c>
      <c r="N788" s="3">
        <v>0.62</v>
      </c>
      <c r="O788" s="3" t="s">
        <v>19</v>
      </c>
      <c r="P788" s="3">
        <v>0.82</v>
      </c>
    </row>
    <row r="789" spans="1:16" ht="13">
      <c r="A789" s="249"/>
      <c r="B789" s="249"/>
      <c r="C789" s="249"/>
      <c r="D789" s="249"/>
      <c r="E789" s="3" t="s">
        <v>181</v>
      </c>
      <c r="F789" s="8">
        <v>18.600000000000001</v>
      </c>
      <c r="G789" s="249"/>
      <c r="I789" s="3" t="s">
        <v>19</v>
      </c>
      <c r="J789" s="3">
        <v>0.6</v>
      </c>
      <c r="K789" s="6" t="s">
        <v>19</v>
      </c>
      <c r="L789" s="8">
        <v>0.84</v>
      </c>
      <c r="M789" s="138" t="s">
        <v>184</v>
      </c>
      <c r="N789" s="138" t="s">
        <v>231</v>
      </c>
      <c r="O789" s="3" t="s">
        <v>19</v>
      </c>
      <c r="P789" s="3">
        <v>0.82</v>
      </c>
    </row>
    <row r="790" spans="1:16" ht="13">
      <c r="A790" s="249"/>
      <c r="B790" s="249"/>
      <c r="C790" s="249"/>
      <c r="D790" s="249"/>
      <c r="E790" s="119" t="s">
        <v>181</v>
      </c>
      <c r="F790" s="8">
        <v>18.7</v>
      </c>
      <c r="G790" s="249"/>
      <c r="I790" s="3" t="s">
        <v>19</v>
      </c>
      <c r="J790" s="3">
        <v>0.65</v>
      </c>
      <c r="K790" s="6" t="s">
        <v>19</v>
      </c>
      <c r="L790" s="8">
        <v>0.81</v>
      </c>
      <c r="M790" s="3" t="s">
        <v>181</v>
      </c>
      <c r="N790" s="3">
        <v>0.65</v>
      </c>
      <c r="O790" s="3" t="s">
        <v>19</v>
      </c>
      <c r="P790" s="3">
        <v>0.81</v>
      </c>
    </row>
    <row r="791" spans="1:16" ht="13">
      <c r="A791" s="249"/>
      <c r="B791" s="249"/>
      <c r="C791" s="249"/>
      <c r="D791" s="249"/>
      <c r="E791" s="3" t="s">
        <v>181</v>
      </c>
      <c r="F791" s="8">
        <v>18.8</v>
      </c>
      <c r="G791" s="249"/>
      <c r="I791" s="3" t="s">
        <v>19</v>
      </c>
      <c r="J791" s="3">
        <v>0.67</v>
      </c>
      <c r="K791" s="6" t="s">
        <v>19</v>
      </c>
      <c r="L791" s="8">
        <v>0.83</v>
      </c>
      <c r="M791" s="3" t="s">
        <v>19</v>
      </c>
      <c r="N791" s="3">
        <v>0.69</v>
      </c>
      <c r="O791" s="3" t="s">
        <v>19</v>
      </c>
      <c r="P791" s="3">
        <v>0.83</v>
      </c>
    </row>
    <row r="792" spans="1:16" ht="13">
      <c r="A792" s="249"/>
      <c r="B792" s="249"/>
      <c r="C792" s="249"/>
      <c r="D792" s="249"/>
      <c r="E792" s="119" t="s">
        <v>181</v>
      </c>
      <c r="F792" s="8">
        <v>18.899999999999999</v>
      </c>
      <c r="G792" s="249"/>
      <c r="I792" s="3" t="s">
        <v>19</v>
      </c>
      <c r="J792" s="3">
        <v>0.66</v>
      </c>
      <c r="K792" s="6" t="s">
        <v>19</v>
      </c>
      <c r="L792" s="8">
        <v>0.8</v>
      </c>
      <c r="M792" s="3" t="s">
        <v>19</v>
      </c>
      <c r="N792" s="3">
        <v>0.55000000000000004</v>
      </c>
      <c r="O792" s="3" t="s">
        <v>19</v>
      </c>
      <c r="P792" s="3">
        <v>0.75</v>
      </c>
    </row>
    <row r="793" spans="1:16" ht="13">
      <c r="A793" s="249"/>
      <c r="B793" s="249"/>
      <c r="C793" s="249"/>
      <c r="D793" s="249"/>
      <c r="E793" s="3" t="s">
        <v>181</v>
      </c>
      <c r="F793" s="8">
        <v>19</v>
      </c>
      <c r="G793" s="249"/>
      <c r="I793" s="3" t="s">
        <v>19</v>
      </c>
      <c r="J793" s="3">
        <v>0.71</v>
      </c>
      <c r="K793" s="6" t="s">
        <v>19</v>
      </c>
      <c r="L793" s="8">
        <v>0.66</v>
      </c>
      <c r="M793" s="3" t="s">
        <v>19</v>
      </c>
      <c r="N793" s="3">
        <v>0.55000000000000004</v>
      </c>
      <c r="O793" s="3" t="s">
        <v>19</v>
      </c>
      <c r="P793" s="3">
        <v>0.85</v>
      </c>
    </row>
    <row r="794" spans="1:16" ht="13">
      <c r="A794" s="249"/>
      <c r="B794" s="249"/>
      <c r="C794" s="249"/>
      <c r="D794" s="249"/>
      <c r="E794" s="119" t="s">
        <v>181</v>
      </c>
      <c r="F794" s="8">
        <v>19.100000000000001</v>
      </c>
      <c r="G794" s="249"/>
      <c r="I794" s="3" t="s">
        <v>19</v>
      </c>
      <c r="J794" s="3">
        <v>0.8</v>
      </c>
      <c r="K794" s="6" t="s">
        <v>19</v>
      </c>
      <c r="L794" s="8">
        <v>0.71</v>
      </c>
      <c r="M794" s="3" t="s">
        <v>19</v>
      </c>
      <c r="N794" s="3">
        <v>0.75</v>
      </c>
      <c r="O794" s="3" t="s">
        <v>19</v>
      </c>
      <c r="P794" s="3">
        <v>0.81</v>
      </c>
    </row>
    <row r="795" spans="1:16" ht="13">
      <c r="A795" s="249"/>
      <c r="B795" s="249"/>
      <c r="C795" s="249"/>
      <c r="D795" s="249"/>
      <c r="E795" s="3" t="s">
        <v>181</v>
      </c>
      <c r="F795" s="8">
        <v>19.2</v>
      </c>
      <c r="G795" s="249"/>
      <c r="H795" s="3" t="s">
        <v>44</v>
      </c>
      <c r="I795" s="108"/>
      <c r="J795" s="108"/>
      <c r="K795" s="108"/>
      <c r="L795" s="108"/>
      <c r="M795" s="139" t="s">
        <v>19</v>
      </c>
      <c r="N795" s="139">
        <v>0.68</v>
      </c>
      <c r="O795" s="108"/>
      <c r="P795" s="108"/>
    </row>
    <row r="796" spans="1:16" ht="13">
      <c r="A796" s="249"/>
      <c r="B796" s="249"/>
      <c r="C796" s="249"/>
      <c r="D796" s="249"/>
      <c r="E796" s="108" t="s">
        <v>13</v>
      </c>
      <c r="F796" s="8">
        <v>19.3</v>
      </c>
      <c r="G796" s="249"/>
      <c r="I796" s="108"/>
      <c r="J796" s="108"/>
      <c r="K796" s="108"/>
      <c r="L796" s="108"/>
      <c r="M796" s="108"/>
      <c r="N796" s="108"/>
      <c r="O796" s="108"/>
      <c r="P796" s="108"/>
    </row>
    <row r="797" spans="1:16" ht="13">
      <c r="A797" s="249"/>
      <c r="B797" s="249"/>
      <c r="C797" s="249"/>
      <c r="D797" s="249"/>
      <c r="E797" s="108" t="s">
        <v>13</v>
      </c>
      <c r="F797" s="8">
        <v>19.399999999999999</v>
      </c>
      <c r="G797" s="249"/>
      <c r="I797" s="108"/>
      <c r="J797" s="108"/>
      <c r="K797" s="108"/>
      <c r="L797" s="108"/>
      <c r="M797" s="108"/>
      <c r="N797" s="108"/>
      <c r="O797" s="108"/>
      <c r="P797" s="108"/>
    </row>
    <row r="798" spans="1:16" ht="13">
      <c r="A798" s="249"/>
      <c r="B798" s="249"/>
      <c r="C798" s="249"/>
      <c r="D798" s="249"/>
      <c r="E798" s="108" t="s">
        <v>13</v>
      </c>
      <c r="F798" s="8">
        <v>19.5</v>
      </c>
      <c r="G798" s="249"/>
      <c r="I798" s="108"/>
      <c r="J798" s="108"/>
      <c r="K798" s="108"/>
      <c r="L798" s="108"/>
      <c r="M798" s="108"/>
      <c r="N798" s="108"/>
      <c r="O798" s="108"/>
      <c r="P798" s="108"/>
    </row>
    <row r="799" spans="1:16" ht="13">
      <c r="A799" s="249"/>
      <c r="B799" s="249"/>
      <c r="C799" s="249"/>
      <c r="D799" s="249"/>
      <c r="E799" s="108" t="s">
        <v>13</v>
      </c>
      <c r="F799" s="8">
        <v>19.600000000000001</v>
      </c>
      <c r="G799" s="249"/>
      <c r="I799" s="108"/>
      <c r="J799" s="108"/>
      <c r="K799" s="108"/>
      <c r="L799" s="108"/>
      <c r="M799" s="108"/>
      <c r="N799" s="108"/>
      <c r="O799" s="108"/>
      <c r="P799" s="108"/>
    </row>
    <row r="800" spans="1:16" ht="13">
      <c r="A800" s="249"/>
      <c r="B800" s="249"/>
      <c r="C800" s="249"/>
      <c r="D800" s="249"/>
      <c r="E800" s="108" t="s">
        <v>13</v>
      </c>
      <c r="F800" s="8">
        <v>19.7</v>
      </c>
      <c r="G800" s="249"/>
      <c r="I800" s="108"/>
      <c r="J800" s="108"/>
      <c r="K800" s="108"/>
      <c r="L800" s="108"/>
      <c r="M800" s="108"/>
      <c r="N800" s="108"/>
      <c r="O800" s="108"/>
      <c r="P800" s="108"/>
    </row>
    <row r="801" spans="1:16" ht="13">
      <c r="A801" s="249"/>
      <c r="B801" s="249"/>
      <c r="C801" s="249"/>
      <c r="D801" s="249"/>
      <c r="E801" s="108" t="s">
        <v>13</v>
      </c>
      <c r="F801" s="8">
        <v>19.8</v>
      </c>
      <c r="G801" s="249"/>
      <c r="I801" s="108"/>
      <c r="J801" s="108"/>
      <c r="K801" s="108"/>
      <c r="L801" s="108"/>
      <c r="M801" s="108"/>
      <c r="N801" s="108"/>
      <c r="O801" s="108"/>
      <c r="P801" s="108"/>
    </row>
    <row r="802" spans="1:16" ht="13">
      <c r="A802" s="249"/>
      <c r="B802" s="249"/>
      <c r="C802" s="249"/>
      <c r="D802" s="249"/>
      <c r="E802" s="108" t="s">
        <v>13</v>
      </c>
      <c r="F802" s="8">
        <v>19.899999999999999</v>
      </c>
      <c r="G802" s="249"/>
      <c r="I802" s="108"/>
      <c r="J802" s="108"/>
      <c r="K802" s="108"/>
      <c r="L802" s="108"/>
      <c r="M802" s="108"/>
      <c r="N802" s="108"/>
      <c r="O802" s="108"/>
      <c r="P802" s="108"/>
    </row>
    <row r="803" spans="1:16" ht="13">
      <c r="A803" s="249"/>
      <c r="B803" s="249"/>
      <c r="C803" s="249"/>
      <c r="D803" s="249"/>
      <c r="E803" s="108" t="s">
        <v>13</v>
      </c>
      <c r="F803" s="8">
        <v>20</v>
      </c>
      <c r="G803" s="249"/>
      <c r="I803" s="108"/>
      <c r="J803" s="108"/>
      <c r="K803" s="108"/>
      <c r="L803" s="108"/>
      <c r="M803" s="108"/>
      <c r="N803" s="108"/>
      <c r="O803" s="108"/>
      <c r="P803" s="108"/>
    </row>
    <row r="804" spans="1:16" ht="13">
      <c r="A804" s="249"/>
      <c r="B804" s="249"/>
      <c r="C804" s="249"/>
      <c r="D804" s="249"/>
      <c r="E804" s="108" t="s">
        <v>13</v>
      </c>
      <c r="F804" s="8">
        <v>20.100000000000001</v>
      </c>
      <c r="G804" s="249"/>
      <c r="I804" s="108"/>
      <c r="J804" s="108"/>
      <c r="K804" s="108"/>
      <c r="L804" s="108"/>
      <c r="M804" s="108"/>
      <c r="N804" s="108"/>
      <c r="O804" s="108"/>
      <c r="P804" s="108"/>
    </row>
    <row r="805" spans="1:16" ht="13">
      <c r="A805" s="249"/>
      <c r="B805" s="249"/>
      <c r="C805" s="249"/>
      <c r="D805" s="249"/>
      <c r="E805" s="108" t="s">
        <v>13</v>
      </c>
      <c r="F805" s="8">
        <v>20.2</v>
      </c>
      <c r="G805" s="249"/>
      <c r="I805" s="108"/>
      <c r="J805" s="108"/>
      <c r="K805" s="108"/>
      <c r="L805" s="108"/>
      <c r="M805" s="108"/>
      <c r="N805" s="108"/>
      <c r="O805" s="108"/>
      <c r="P805" s="108"/>
    </row>
    <row r="806" spans="1:16" ht="13">
      <c r="A806" s="249"/>
      <c r="B806" s="249"/>
      <c r="C806" s="249"/>
      <c r="D806" s="249"/>
      <c r="E806" s="108" t="s">
        <v>13</v>
      </c>
      <c r="F806" s="8">
        <v>20.3</v>
      </c>
      <c r="G806" s="249"/>
      <c r="I806" s="108"/>
      <c r="J806" s="108"/>
      <c r="K806" s="108"/>
      <c r="L806" s="108"/>
      <c r="M806" s="108"/>
      <c r="N806" s="108"/>
      <c r="O806" s="108"/>
      <c r="P806" s="108"/>
    </row>
    <row r="807" spans="1:16" ht="13">
      <c r="A807" s="249"/>
      <c r="B807" s="249"/>
      <c r="C807" s="249"/>
      <c r="D807" s="249"/>
      <c r="E807" s="108" t="s">
        <v>13</v>
      </c>
      <c r="F807" s="8">
        <v>20.399999999999999</v>
      </c>
      <c r="G807" s="249"/>
      <c r="I807" s="108"/>
      <c r="J807" s="108"/>
      <c r="K807" s="108"/>
      <c r="L807" s="108"/>
      <c r="M807" s="108"/>
      <c r="N807" s="108"/>
      <c r="O807" s="108"/>
      <c r="P807" s="108"/>
    </row>
    <row r="808" spans="1:16" ht="13">
      <c r="A808" s="249"/>
      <c r="B808" s="249"/>
      <c r="C808" s="249"/>
      <c r="D808" s="249"/>
      <c r="E808" s="108" t="s">
        <v>13</v>
      </c>
      <c r="F808" s="8">
        <v>20.5</v>
      </c>
      <c r="G808" s="249"/>
      <c r="I808" s="108"/>
      <c r="J808" s="108"/>
      <c r="K808" s="108"/>
      <c r="L808" s="108"/>
      <c r="M808" s="108"/>
      <c r="N808" s="108"/>
      <c r="O808" s="108"/>
      <c r="P808" s="108"/>
    </row>
    <row r="809" spans="1:16" ht="13">
      <c r="A809" s="249"/>
      <c r="B809" s="249"/>
      <c r="C809" s="249"/>
      <c r="D809" s="249"/>
      <c r="E809" s="108" t="s">
        <v>13</v>
      </c>
      <c r="F809" s="8">
        <v>20.6</v>
      </c>
      <c r="G809" s="249"/>
      <c r="I809" s="108"/>
      <c r="J809" s="108"/>
      <c r="K809" s="74" t="s">
        <v>19</v>
      </c>
      <c r="L809" s="75">
        <v>0.53</v>
      </c>
      <c r="M809" s="108"/>
      <c r="N809" s="108"/>
      <c r="O809" s="108"/>
      <c r="P809" s="108"/>
    </row>
    <row r="810" spans="1:16" ht="13">
      <c r="A810" s="249"/>
      <c r="B810" s="249"/>
      <c r="C810" s="249"/>
      <c r="D810" s="249"/>
      <c r="E810" s="108" t="s">
        <v>13</v>
      </c>
      <c r="F810" s="8">
        <v>20.7</v>
      </c>
      <c r="G810" s="249"/>
      <c r="I810" s="108"/>
      <c r="J810" s="108"/>
      <c r="K810" s="74" t="s">
        <v>19</v>
      </c>
      <c r="L810" s="75">
        <v>0.49</v>
      </c>
      <c r="M810" s="108"/>
      <c r="N810" s="108"/>
      <c r="O810" s="108"/>
      <c r="P810" s="108"/>
    </row>
    <row r="811" spans="1:16" ht="13">
      <c r="A811" s="249"/>
      <c r="B811" s="249"/>
      <c r="C811" s="249"/>
      <c r="D811" s="249"/>
      <c r="E811" s="108" t="s">
        <v>13</v>
      </c>
      <c r="F811" s="8">
        <v>20.8</v>
      </c>
      <c r="G811" s="249"/>
      <c r="I811" s="108"/>
      <c r="J811" s="108"/>
      <c r="K811" s="74" t="s">
        <v>19</v>
      </c>
      <c r="L811" s="75">
        <v>0.49</v>
      </c>
      <c r="M811" s="108"/>
      <c r="N811" s="108"/>
      <c r="O811" s="108"/>
      <c r="P811" s="108"/>
    </row>
    <row r="812" spans="1:16" ht="13">
      <c r="A812" s="249"/>
      <c r="B812" s="249"/>
      <c r="C812" s="249"/>
      <c r="D812" s="249"/>
      <c r="E812" s="108" t="s">
        <v>13</v>
      </c>
      <c r="F812" s="8">
        <v>20.9</v>
      </c>
      <c r="G812" s="249"/>
      <c r="I812" s="108"/>
      <c r="J812" s="108"/>
      <c r="K812" s="74" t="s">
        <v>19</v>
      </c>
      <c r="L812" s="75">
        <v>0.61</v>
      </c>
      <c r="M812" s="108"/>
      <c r="N812" s="108"/>
      <c r="O812" s="108"/>
      <c r="P812" s="108"/>
    </row>
    <row r="813" spans="1:16" ht="13">
      <c r="A813" s="249"/>
      <c r="B813" s="249"/>
      <c r="C813" s="249"/>
      <c r="D813" s="249"/>
      <c r="E813" s="108" t="s">
        <v>13</v>
      </c>
      <c r="F813" s="8">
        <v>21</v>
      </c>
      <c r="G813" s="249"/>
      <c r="I813" s="108"/>
      <c r="J813" s="108"/>
      <c r="K813" s="108"/>
      <c r="L813" s="108"/>
      <c r="M813" s="108"/>
      <c r="N813" s="108"/>
      <c r="O813" s="108"/>
      <c r="P813" s="108"/>
    </row>
    <row r="814" spans="1:16" ht="13">
      <c r="A814" s="249"/>
      <c r="B814" s="249"/>
      <c r="C814" s="249"/>
      <c r="D814" s="249"/>
      <c r="E814" s="108" t="s">
        <v>13</v>
      </c>
      <c r="F814" s="8">
        <v>21.1</v>
      </c>
      <c r="G814" s="249"/>
      <c r="I814" s="108"/>
      <c r="J814" s="108"/>
      <c r="K814" s="74" t="s">
        <v>19</v>
      </c>
      <c r="L814" s="75">
        <v>0.48</v>
      </c>
      <c r="M814" s="108"/>
      <c r="N814" s="108"/>
      <c r="O814" s="108"/>
      <c r="P814" s="108"/>
    </row>
    <row r="815" spans="1:16" ht="13">
      <c r="A815" s="249"/>
      <c r="B815" s="249"/>
      <c r="C815" s="249"/>
      <c r="D815" s="249"/>
      <c r="E815" s="108" t="s">
        <v>13</v>
      </c>
      <c r="F815" s="8">
        <v>21.2</v>
      </c>
      <c r="G815" s="249"/>
      <c r="I815" s="108"/>
      <c r="J815" s="108"/>
      <c r="K815" s="108"/>
      <c r="L815" s="108"/>
      <c r="M815" s="108"/>
      <c r="N815" s="108"/>
      <c r="O815" s="108"/>
      <c r="P815" s="108"/>
    </row>
    <row r="816" spans="1:16" ht="13">
      <c r="A816" s="249"/>
      <c r="B816" s="249"/>
      <c r="C816" s="249"/>
      <c r="D816" s="249"/>
      <c r="E816" s="108" t="s">
        <v>13</v>
      </c>
      <c r="F816" s="8">
        <v>21.3</v>
      </c>
      <c r="G816" s="249"/>
      <c r="I816" s="139" t="s">
        <v>19</v>
      </c>
      <c r="J816" s="139">
        <v>0.67</v>
      </c>
      <c r="K816" s="108"/>
      <c r="L816" s="108"/>
      <c r="M816" s="108"/>
      <c r="N816" s="108"/>
      <c r="O816" s="108"/>
      <c r="P816" s="108"/>
    </row>
    <row r="817" spans="1:16" ht="13">
      <c r="A817" s="249"/>
      <c r="B817" s="249"/>
      <c r="C817" s="249"/>
      <c r="D817" s="249"/>
      <c r="E817" s="108" t="s">
        <v>13</v>
      </c>
      <c r="F817" s="8">
        <v>21.4</v>
      </c>
      <c r="G817" s="249"/>
      <c r="I817" s="108"/>
      <c r="J817" s="108"/>
      <c r="K817" s="108"/>
      <c r="L817" s="108"/>
      <c r="M817" s="108"/>
      <c r="N817" s="108"/>
      <c r="O817" s="108"/>
      <c r="P817" s="108"/>
    </row>
    <row r="818" spans="1:16" ht="13">
      <c r="A818" s="249"/>
      <c r="B818" s="249"/>
      <c r="C818" s="249"/>
      <c r="D818" s="249"/>
      <c r="E818" s="108" t="s">
        <v>13</v>
      </c>
      <c r="F818" s="8">
        <v>21.5</v>
      </c>
      <c r="G818" s="249"/>
      <c r="I818" s="108"/>
      <c r="J818" s="108"/>
      <c r="K818" s="108"/>
      <c r="L818" s="108"/>
      <c r="M818" s="108"/>
      <c r="N818" s="108"/>
      <c r="O818" s="108"/>
      <c r="P818" s="108"/>
    </row>
    <row r="819" spans="1:16" ht="13">
      <c r="A819" s="249"/>
      <c r="B819" s="249"/>
      <c r="C819" s="249"/>
      <c r="D819" s="249"/>
      <c r="E819" s="108" t="s">
        <v>13</v>
      </c>
      <c r="F819" s="8">
        <v>21.6</v>
      </c>
      <c r="G819" s="249"/>
      <c r="I819" s="108"/>
      <c r="J819" s="108"/>
      <c r="K819" s="108"/>
      <c r="L819" s="108"/>
      <c r="M819" s="108"/>
      <c r="N819" s="108"/>
      <c r="O819" s="108"/>
      <c r="P819" s="108"/>
    </row>
    <row r="820" spans="1:16" ht="13">
      <c r="A820" s="249"/>
      <c r="B820" s="249"/>
      <c r="C820" s="249"/>
      <c r="D820" s="249"/>
      <c r="E820" s="108" t="s">
        <v>13</v>
      </c>
      <c r="F820" s="8">
        <v>21.7</v>
      </c>
      <c r="G820" s="249"/>
      <c r="I820" s="108"/>
      <c r="J820" s="108"/>
      <c r="K820" s="108"/>
      <c r="L820" s="108"/>
      <c r="M820" s="108"/>
      <c r="N820" s="108"/>
      <c r="O820" s="108"/>
      <c r="P820" s="108"/>
    </row>
    <row r="821" spans="1:16" ht="13">
      <c r="A821" s="249"/>
      <c r="B821" s="249"/>
      <c r="C821" s="249"/>
      <c r="D821" s="249"/>
      <c r="E821" s="108" t="s">
        <v>13</v>
      </c>
      <c r="F821" s="8">
        <v>21.8</v>
      </c>
      <c r="G821" s="249"/>
      <c r="I821" s="108"/>
      <c r="J821" s="108"/>
      <c r="K821" s="108"/>
      <c r="L821" s="108"/>
      <c r="M821" s="108"/>
      <c r="N821" s="108"/>
      <c r="O821" s="108"/>
      <c r="P821" s="108"/>
    </row>
    <row r="822" spans="1:16" ht="13">
      <c r="A822" s="249"/>
      <c r="B822" s="249"/>
      <c r="C822" s="249"/>
      <c r="D822" s="249"/>
      <c r="E822" s="108" t="s">
        <v>13</v>
      </c>
      <c r="F822" s="8">
        <v>21.9</v>
      </c>
      <c r="G822" s="249"/>
      <c r="I822" s="108"/>
      <c r="J822" s="108"/>
      <c r="K822" s="108"/>
      <c r="L822" s="108"/>
      <c r="M822" s="108"/>
      <c r="N822" s="108"/>
      <c r="O822" s="108"/>
      <c r="P822" s="108"/>
    </row>
    <row r="823" spans="1:16" ht="13">
      <c r="A823" s="249"/>
      <c r="B823" s="249"/>
      <c r="C823" s="249"/>
      <c r="D823" s="249"/>
      <c r="E823" s="108" t="s">
        <v>13</v>
      </c>
      <c r="F823" s="8">
        <v>22</v>
      </c>
      <c r="G823" s="249"/>
      <c r="I823" s="108"/>
      <c r="J823" s="108"/>
      <c r="K823" s="108"/>
      <c r="L823" s="108"/>
      <c r="M823" s="108"/>
      <c r="N823" s="108"/>
      <c r="O823" s="108"/>
      <c r="P823" s="108"/>
    </row>
    <row r="824" spans="1:16" ht="13">
      <c r="A824" s="249"/>
      <c r="B824" s="249"/>
      <c r="C824" s="249"/>
      <c r="D824" s="249"/>
      <c r="E824" s="108" t="s">
        <v>13</v>
      </c>
      <c r="F824" s="8">
        <v>22.1</v>
      </c>
      <c r="G824" s="249"/>
      <c r="I824" s="108"/>
      <c r="J824" s="108"/>
      <c r="K824" s="108"/>
      <c r="L824" s="108"/>
      <c r="M824" s="108"/>
      <c r="N824" s="108"/>
      <c r="O824" s="108"/>
      <c r="P824" s="108"/>
    </row>
    <row r="825" spans="1:16" ht="13">
      <c r="A825" s="249"/>
      <c r="B825" s="249"/>
      <c r="C825" s="249"/>
      <c r="D825" s="249"/>
      <c r="E825" s="108" t="s">
        <v>13</v>
      </c>
      <c r="F825" s="8">
        <v>22.2</v>
      </c>
      <c r="G825" s="249"/>
      <c r="I825" s="108"/>
      <c r="J825" s="108"/>
      <c r="K825" s="108"/>
      <c r="L825" s="108"/>
      <c r="M825" s="108"/>
      <c r="N825" s="108"/>
      <c r="O825" s="108"/>
      <c r="P825" s="108"/>
    </row>
    <row r="826" spans="1:16" ht="13">
      <c r="A826" s="249"/>
      <c r="B826" s="249"/>
      <c r="C826" s="249"/>
      <c r="D826" s="249"/>
      <c r="E826" s="108" t="s">
        <v>13</v>
      </c>
      <c r="F826" s="8">
        <v>22.3</v>
      </c>
      <c r="G826" s="249"/>
      <c r="I826" s="108"/>
      <c r="J826" s="108"/>
      <c r="K826" s="108"/>
      <c r="L826" s="108"/>
      <c r="M826" s="108"/>
      <c r="N826" s="108"/>
      <c r="O826" s="108"/>
      <c r="P826" s="108"/>
    </row>
    <row r="827" spans="1:16" ht="13">
      <c r="A827" s="249"/>
      <c r="B827" s="249"/>
      <c r="C827" s="249"/>
      <c r="D827" s="249"/>
      <c r="E827" s="108" t="s">
        <v>13</v>
      </c>
      <c r="F827" s="8">
        <v>22.4</v>
      </c>
      <c r="G827" s="249"/>
      <c r="I827" s="108"/>
      <c r="J827" s="108"/>
      <c r="K827" s="108"/>
      <c r="L827" s="108"/>
      <c r="M827" s="108"/>
      <c r="N827" s="108"/>
      <c r="O827" s="108"/>
      <c r="P827" s="108"/>
    </row>
    <row r="828" spans="1:16" ht="13">
      <c r="A828" s="249"/>
      <c r="B828" s="249"/>
      <c r="C828" s="249"/>
      <c r="D828" s="249"/>
      <c r="E828" s="108" t="s">
        <v>13</v>
      </c>
      <c r="F828" s="8">
        <v>22.5</v>
      </c>
      <c r="G828" s="249"/>
      <c r="I828" s="108"/>
      <c r="J828" s="108"/>
      <c r="K828" s="108"/>
      <c r="L828" s="108"/>
      <c r="M828" s="108"/>
      <c r="N828" s="108"/>
      <c r="O828" s="108"/>
      <c r="P828" s="108"/>
    </row>
    <row r="829" spans="1:16" ht="13">
      <c r="A829" s="249"/>
      <c r="B829" s="249"/>
      <c r="C829" s="249"/>
      <c r="D829" s="249"/>
      <c r="E829" s="108" t="s">
        <v>13</v>
      </c>
      <c r="F829" s="8">
        <v>22.6</v>
      </c>
      <c r="G829" s="249"/>
      <c r="I829" s="108"/>
      <c r="J829" s="108"/>
      <c r="K829" s="108"/>
      <c r="L829" s="108"/>
      <c r="M829" s="108"/>
      <c r="N829" s="108"/>
      <c r="O829" s="108"/>
      <c r="P829" s="108"/>
    </row>
    <row r="830" spans="1:16" ht="13">
      <c r="A830" s="249"/>
      <c r="B830" s="249"/>
      <c r="C830" s="249"/>
      <c r="D830" s="249"/>
      <c r="E830" s="108" t="s">
        <v>13</v>
      </c>
      <c r="F830" s="8">
        <v>22.7</v>
      </c>
      <c r="G830" s="249"/>
      <c r="I830" s="108"/>
      <c r="J830" s="108"/>
      <c r="K830" s="108"/>
      <c r="L830" s="108"/>
      <c r="M830" s="108"/>
      <c r="N830" s="108"/>
      <c r="O830" s="108"/>
      <c r="P830" s="108"/>
    </row>
    <row r="831" spans="1:16" ht="13">
      <c r="A831" s="249"/>
      <c r="B831" s="249"/>
      <c r="C831" s="249"/>
      <c r="D831" s="249"/>
      <c r="E831" s="108" t="s">
        <v>13</v>
      </c>
      <c r="F831" s="8">
        <v>22.8</v>
      </c>
      <c r="G831" s="249"/>
      <c r="I831" s="108"/>
      <c r="J831" s="108"/>
      <c r="K831" s="108"/>
      <c r="L831" s="108"/>
      <c r="M831" s="108"/>
      <c r="N831" s="108"/>
      <c r="O831" s="108"/>
      <c r="P831" s="108"/>
    </row>
    <row r="832" spans="1:16" ht="13">
      <c r="A832" s="249"/>
      <c r="B832" s="249"/>
      <c r="C832" s="249"/>
      <c r="D832" s="249"/>
      <c r="E832" s="108" t="s">
        <v>13</v>
      </c>
      <c r="F832" s="8">
        <v>22.9</v>
      </c>
      <c r="G832" s="249"/>
      <c r="I832" s="108"/>
      <c r="J832" s="108"/>
      <c r="K832" s="108"/>
      <c r="L832" s="108"/>
      <c r="M832" s="108"/>
      <c r="N832" s="108"/>
      <c r="O832" s="108"/>
      <c r="P832" s="108"/>
    </row>
    <row r="833" spans="1:16" ht="13">
      <c r="A833" s="249"/>
      <c r="B833" s="249"/>
      <c r="C833" s="249"/>
      <c r="D833" s="249"/>
      <c r="E833" s="108" t="s">
        <v>13</v>
      </c>
      <c r="F833" s="8">
        <v>23</v>
      </c>
      <c r="G833" s="249"/>
      <c r="I833" s="108"/>
      <c r="J833" s="108"/>
      <c r="K833" s="108"/>
      <c r="L833" s="108"/>
      <c r="M833" s="108"/>
      <c r="N833" s="108"/>
      <c r="O833" s="108"/>
      <c r="P833" s="108"/>
    </row>
    <row r="834" spans="1:16" ht="13">
      <c r="A834" s="249"/>
      <c r="B834" s="249"/>
      <c r="C834" s="249"/>
      <c r="D834" s="249"/>
      <c r="E834" s="108" t="s">
        <v>13</v>
      </c>
      <c r="F834" s="8">
        <v>23.1</v>
      </c>
      <c r="G834" s="249"/>
      <c r="I834" s="108"/>
      <c r="J834" s="108"/>
      <c r="K834" s="108"/>
      <c r="L834" s="108"/>
      <c r="M834" s="108"/>
      <c r="N834" s="108"/>
      <c r="O834" s="108"/>
      <c r="P834" s="108"/>
    </row>
    <row r="835" spans="1:16" ht="13">
      <c r="A835" s="249"/>
      <c r="B835" s="249"/>
      <c r="C835" s="249"/>
      <c r="D835" s="249"/>
      <c r="E835" s="108" t="s">
        <v>13</v>
      </c>
      <c r="F835" s="8">
        <v>23.2</v>
      </c>
      <c r="G835" s="249"/>
      <c r="I835" s="108"/>
      <c r="J835" s="108"/>
      <c r="K835" s="108"/>
      <c r="L835" s="108"/>
      <c r="M835" s="108"/>
      <c r="N835" s="108"/>
      <c r="O835" s="108"/>
      <c r="P835" s="108"/>
    </row>
    <row r="836" spans="1:16" ht="13">
      <c r="A836" s="249"/>
      <c r="B836" s="249"/>
      <c r="C836" s="249"/>
      <c r="D836" s="249"/>
      <c r="E836" s="108" t="s">
        <v>13</v>
      </c>
      <c r="F836" s="8">
        <v>23.3</v>
      </c>
      <c r="G836" s="249"/>
      <c r="I836" s="108"/>
      <c r="J836" s="108"/>
      <c r="K836" s="108"/>
      <c r="L836" s="108"/>
      <c r="M836" s="108"/>
      <c r="N836" s="108"/>
      <c r="O836" s="108"/>
      <c r="P836" s="108"/>
    </row>
    <row r="837" spans="1:16" ht="13">
      <c r="A837" s="249"/>
      <c r="B837" s="249"/>
      <c r="C837" s="249"/>
      <c r="D837" s="249"/>
      <c r="E837" s="108" t="s">
        <v>13</v>
      </c>
      <c r="F837" s="8">
        <v>23.4</v>
      </c>
      <c r="G837" s="249"/>
      <c r="I837" s="108"/>
      <c r="J837" s="108"/>
      <c r="K837" s="108"/>
      <c r="L837" s="108"/>
      <c r="M837" s="108"/>
      <c r="N837" s="108"/>
      <c r="O837" s="108"/>
      <c r="P837" s="108"/>
    </row>
    <row r="838" spans="1:16" ht="13">
      <c r="A838" s="249"/>
      <c r="B838" s="249"/>
      <c r="C838" s="249"/>
      <c r="D838" s="249"/>
      <c r="E838" s="108" t="s">
        <v>13</v>
      </c>
      <c r="F838" s="8">
        <v>23.5</v>
      </c>
      <c r="G838" s="249"/>
      <c r="I838" s="108"/>
      <c r="J838" s="108"/>
      <c r="K838" s="108"/>
      <c r="L838" s="108"/>
      <c r="M838" s="108"/>
      <c r="N838" s="108"/>
      <c r="O838" s="108"/>
      <c r="P838" s="108"/>
    </row>
    <row r="839" spans="1:16" ht="13">
      <c r="A839" s="249"/>
      <c r="B839" s="249"/>
      <c r="C839" s="249"/>
      <c r="D839" s="249"/>
      <c r="E839" s="108" t="s">
        <v>13</v>
      </c>
      <c r="F839" s="8">
        <v>23.6</v>
      </c>
      <c r="G839" s="249"/>
      <c r="I839" s="108"/>
      <c r="J839" s="108"/>
      <c r="K839" s="108"/>
      <c r="L839" s="108"/>
      <c r="M839" s="108"/>
      <c r="N839" s="108"/>
      <c r="O839" s="108"/>
      <c r="P839" s="108"/>
    </row>
    <row r="840" spans="1:16" ht="13">
      <c r="A840" s="249"/>
      <c r="B840" s="249"/>
      <c r="C840" s="249"/>
      <c r="D840" s="249"/>
      <c r="E840" s="108" t="s">
        <v>13</v>
      </c>
      <c r="F840" s="8">
        <v>23.7</v>
      </c>
      <c r="G840" s="249"/>
      <c r="I840" s="108"/>
      <c r="J840" s="108"/>
      <c r="K840" s="108"/>
      <c r="L840" s="108"/>
      <c r="M840" s="108"/>
      <c r="N840" s="108"/>
      <c r="O840" s="108"/>
      <c r="P840" s="108"/>
    </row>
    <row r="841" spans="1:16" ht="13">
      <c r="A841" s="249"/>
      <c r="B841" s="249"/>
      <c r="C841" s="249"/>
      <c r="D841" s="249"/>
      <c r="E841" s="108" t="s">
        <v>13</v>
      </c>
      <c r="F841" s="8">
        <v>23.8</v>
      </c>
      <c r="G841" s="249"/>
      <c r="I841" s="108"/>
      <c r="J841" s="108"/>
      <c r="K841" s="108"/>
      <c r="L841" s="108"/>
      <c r="M841" s="108"/>
      <c r="N841" s="108"/>
      <c r="O841" s="108"/>
      <c r="P841" s="108"/>
    </row>
    <row r="842" spans="1:16" ht="13">
      <c r="A842" s="249"/>
      <c r="B842" s="249"/>
      <c r="C842" s="249"/>
      <c r="D842" s="249"/>
      <c r="E842" s="108" t="s">
        <v>13</v>
      </c>
      <c r="F842" s="8">
        <v>23.9</v>
      </c>
      <c r="G842" s="249"/>
      <c r="I842" s="108"/>
      <c r="J842" s="108"/>
      <c r="K842" s="108"/>
      <c r="L842" s="108"/>
      <c r="M842" s="108"/>
      <c r="N842" s="108"/>
      <c r="O842" s="108"/>
      <c r="P842" s="108"/>
    </row>
    <row r="843" spans="1:16" ht="13">
      <c r="A843" s="249"/>
      <c r="B843" s="249"/>
      <c r="C843" s="249"/>
      <c r="D843" s="249"/>
      <c r="E843" s="108" t="s">
        <v>13</v>
      </c>
      <c r="F843" s="8">
        <v>24</v>
      </c>
      <c r="G843" s="249"/>
      <c r="I843" s="108"/>
      <c r="J843" s="108"/>
      <c r="K843" s="108"/>
      <c r="L843" s="108"/>
      <c r="M843" s="108"/>
      <c r="N843" s="108"/>
      <c r="O843" s="108"/>
      <c r="P843" s="108"/>
    </row>
    <row r="844" spans="1:16" ht="13">
      <c r="A844" s="249"/>
      <c r="B844" s="249"/>
      <c r="C844" s="249"/>
      <c r="D844" s="249"/>
      <c r="E844" s="108" t="s">
        <v>13</v>
      </c>
      <c r="F844" s="8">
        <v>24.1</v>
      </c>
      <c r="G844" s="249"/>
      <c r="I844" s="108"/>
      <c r="J844" s="108"/>
      <c r="K844" s="108"/>
      <c r="L844" s="108"/>
      <c r="M844" s="108"/>
      <c r="N844" s="108"/>
      <c r="O844" s="108"/>
      <c r="P844" s="108"/>
    </row>
    <row r="845" spans="1:16" ht="13">
      <c r="A845" s="249"/>
      <c r="B845" s="249"/>
      <c r="C845" s="249"/>
      <c r="D845" s="249"/>
      <c r="E845" s="108" t="s">
        <v>13</v>
      </c>
      <c r="F845" s="8">
        <v>24.2</v>
      </c>
      <c r="G845" s="249"/>
      <c r="I845" s="108"/>
      <c r="J845" s="108"/>
      <c r="K845" s="108"/>
      <c r="L845" s="108"/>
      <c r="M845" s="108"/>
      <c r="N845" s="108"/>
      <c r="O845" s="108"/>
      <c r="P845" s="108"/>
    </row>
    <row r="846" spans="1:16" ht="13">
      <c r="A846" s="249"/>
      <c r="B846" s="249"/>
      <c r="C846" s="249"/>
      <c r="D846" s="249"/>
      <c r="E846" s="108" t="s">
        <v>13</v>
      </c>
      <c r="F846" s="8">
        <v>24.3</v>
      </c>
      <c r="G846" s="249"/>
      <c r="I846" s="108"/>
      <c r="J846" s="108"/>
      <c r="K846" s="108"/>
      <c r="L846" s="108"/>
      <c r="M846" s="108"/>
      <c r="N846" s="108"/>
      <c r="O846" s="108"/>
      <c r="P846" s="108"/>
    </row>
    <row r="847" spans="1:16" ht="13">
      <c r="A847" s="249"/>
      <c r="B847" s="249"/>
      <c r="C847" s="249"/>
      <c r="D847" s="249"/>
      <c r="E847" s="108" t="s">
        <v>13</v>
      </c>
      <c r="F847" s="8">
        <v>24.4</v>
      </c>
      <c r="G847" s="249"/>
      <c r="I847" s="108"/>
      <c r="J847" s="108"/>
      <c r="K847" s="108"/>
      <c r="L847" s="108"/>
      <c r="M847" s="108"/>
      <c r="N847" s="108"/>
      <c r="O847" s="108"/>
      <c r="P847" s="108"/>
    </row>
    <row r="848" spans="1:16" ht="13">
      <c r="A848" s="249"/>
      <c r="B848" s="249"/>
      <c r="C848" s="249"/>
      <c r="D848" s="249"/>
      <c r="E848" s="108" t="s">
        <v>13</v>
      </c>
      <c r="F848" s="8">
        <v>24.5</v>
      </c>
      <c r="G848" s="249"/>
      <c r="I848" s="108"/>
      <c r="J848" s="108"/>
      <c r="K848" s="108"/>
      <c r="L848" s="108"/>
      <c r="M848" s="108"/>
      <c r="N848" s="108"/>
      <c r="O848" s="108"/>
      <c r="P848" s="108"/>
    </row>
    <row r="849" spans="1:16" ht="13">
      <c r="A849" s="249"/>
      <c r="B849" s="249"/>
      <c r="C849" s="249"/>
      <c r="D849" s="249"/>
      <c r="E849" s="108" t="s">
        <v>13</v>
      </c>
      <c r="F849" s="8">
        <v>24.6</v>
      </c>
      <c r="G849" s="249"/>
      <c r="I849" s="108"/>
      <c r="J849" s="108"/>
      <c r="K849" s="108"/>
      <c r="L849" s="108"/>
      <c r="M849" s="108"/>
      <c r="N849" s="108"/>
      <c r="O849" s="108"/>
      <c r="P849" s="108"/>
    </row>
    <row r="850" spans="1:16" ht="13">
      <c r="A850" s="249"/>
      <c r="B850" s="249"/>
      <c r="C850" s="249"/>
      <c r="D850" s="249"/>
      <c r="E850" s="108" t="s">
        <v>13</v>
      </c>
      <c r="F850" s="8">
        <v>24.7</v>
      </c>
      <c r="G850" s="249"/>
      <c r="I850" s="108"/>
      <c r="J850" s="108"/>
      <c r="K850" s="108"/>
      <c r="L850" s="108"/>
      <c r="M850" s="108"/>
      <c r="N850" s="108"/>
      <c r="O850" s="108"/>
      <c r="P850" s="108"/>
    </row>
    <row r="851" spans="1:16" ht="13">
      <c r="A851" s="249"/>
      <c r="B851" s="249"/>
      <c r="C851" s="249"/>
      <c r="D851" s="249"/>
      <c r="E851" s="108" t="s">
        <v>13</v>
      </c>
      <c r="F851" s="8">
        <v>24.8</v>
      </c>
      <c r="G851" s="249"/>
      <c r="I851" s="108"/>
      <c r="J851" s="108"/>
      <c r="K851" s="74" t="s">
        <v>19</v>
      </c>
      <c r="L851" s="75">
        <v>0.5</v>
      </c>
      <c r="M851" s="108"/>
      <c r="N851" s="139"/>
      <c r="O851" s="74" t="s">
        <v>15</v>
      </c>
      <c r="P851" s="75">
        <v>0.51</v>
      </c>
    </row>
    <row r="852" spans="1:16" ht="13">
      <c r="A852" s="249"/>
      <c r="B852" s="249"/>
      <c r="C852" s="249"/>
      <c r="D852" s="249"/>
      <c r="E852" s="108" t="s">
        <v>13</v>
      </c>
      <c r="F852" s="8">
        <v>24.9</v>
      </c>
      <c r="G852" s="249"/>
      <c r="I852" s="108"/>
      <c r="J852" s="108"/>
      <c r="K852" s="108"/>
      <c r="L852" s="108"/>
      <c r="M852" s="108"/>
      <c r="N852" s="108"/>
      <c r="O852" s="108"/>
      <c r="P852" s="108"/>
    </row>
    <row r="853" spans="1:16" ht="13">
      <c r="A853" s="249"/>
      <c r="B853" s="249"/>
      <c r="C853" s="249"/>
      <c r="D853" s="249"/>
      <c r="E853" s="108" t="s">
        <v>13</v>
      </c>
      <c r="F853" s="8">
        <v>25</v>
      </c>
      <c r="G853" s="249"/>
      <c r="I853" s="108"/>
      <c r="J853" s="108"/>
      <c r="K853" s="108"/>
      <c r="L853" s="108"/>
      <c r="M853" s="108"/>
      <c r="N853" s="108"/>
      <c r="O853" s="108"/>
      <c r="P853" s="108"/>
    </row>
    <row r="854" spans="1:16" ht="13">
      <c r="A854" s="249"/>
      <c r="B854" s="249"/>
      <c r="C854" s="249"/>
      <c r="D854" s="249"/>
      <c r="E854" s="108" t="s">
        <v>13</v>
      </c>
      <c r="F854" s="8">
        <v>25.1</v>
      </c>
      <c r="G854" s="249"/>
      <c r="I854" s="108"/>
      <c r="J854" s="108"/>
      <c r="K854" s="108"/>
      <c r="L854" s="108"/>
      <c r="M854" s="108"/>
      <c r="N854" s="108"/>
      <c r="O854" s="108"/>
      <c r="P854" s="108"/>
    </row>
    <row r="855" spans="1:16" ht="13">
      <c r="A855" s="249"/>
      <c r="B855" s="249"/>
      <c r="C855" s="249"/>
      <c r="D855" s="249"/>
      <c r="E855" s="108" t="s">
        <v>13</v>
      </c>
      <c r="F855" s="8">
        <v>25.2</v>
      </c>
      <c r="G855" s="249"/>
      <c r="I855" s="108"/>
      <c r="J855" s="108"/>
      <c r="K855" s="108"/>
      <c r="L855" s="108"/>
      <c r="M855" s="108"/>
      <c r="N855" s="108"/>
      <c r="O855" s="108"/>
      <c r="P855" s="108"/>
    </row>
    <row r="856" spans="1:16" ht="13">
      <c r="A856" s="249"/>
      <c r="B856" s="249"/>
      <c r="C856" s="249"/>
      <c r="D856" s="249"/>
      <c r="E856" s="108" t="s">
        <v>13</v>
      </c>
      <c r="F856" s="8">
        <v>25.3</v>
      </c>
      <c r="G856" s="249"/>
      <c r="I856" s="108"/>
      <c r="J856" s="108"/>
      <c r="K856" s="108"/>
      <c r="L856" s="108"/>
      <c r="M856" s="108"/>
      <c r="N856" s="108"/>
      <c r="O856" s="108"/>
      <c r="P856" s="108"/>
    </row>
    <row r="857" spans="1:16" ht="13">
      <c r="A857" s="249"/>
      <c r="B857" s="249"/>
      <c r="C857" s="249"/>
      <c r="D857" s="249"/>
      <c r="E857" s="108" t="s">
        <v>13</v>
      </c>
      <c r="F857" s="8">
        <v>25.4</v>
      </c>
      <c r="G857" s="249"/>
      <c r="I857" s="108"/>
      <c r="J857" s="108"/>
      <c r="K857" s="108"/>
      <c r="L857" s="108"/>
      <c r="M857" s="108"/>
      <c r="N857" s="108"/>
      <c r="O857" s="108"/>
      <c r="P857" s="108"/>
    </row>
    <row r="858" spans="1:16" ht="13">
      <c r="A858" s="249"/>
      <c r="B858" s="249"/>
      <c r="C858" s="249"/>
      <c r="D858" s="249"/>
      <c r="E858" s="108" t="s">
        <v>13</v>
      </c>
      <c r="F858" s="8">
        <v>25.5</v>
      </c>
      <c r="G858" s="249"/>
      <c r="I858" s="108"/>
      <c r="J858" s="108"/>
      <c r="K858" s="108"/>
      <c r="L858" s="108"/>
      <c r="M858" s="108"/>
      <c r="N858" s="108"/>
      <c r="O858" s="108"/>
      <c r="P858" s="108"/>
    </row>
    <row r="859" spans="1:16" ht="13">
      <c r="A859" s="249"/>
      <c r="B859" s="249"/>
      <c r="C859" s="249"/>
      <c r="D859" s="249"/>
      <c r="E859" s="108" t="s">
        <v>13</v>
      </c>
      <c r="F859" s="8">
        <v>25.6</v>
      </c>
      <c r="G859" s="249"/>
      <c r="I859" s="108"/>
      <c r="J859" s="108"/>
      <c r="K859" s="108"/>
      <c r="L859" s="108"/>
      <c r="M859" s="108"/>
      <c r="N859" s="108"/>
      <c r="O859" s="108"/>
      <c r="P859" s="108"/>
    </row>
    <row r="860" spans="1:16" ht="13">
      <c r="A860" s="249"/>
      <c r="B860" s="249"/>
      <c r="C860" s="249"/>
      <c r="D860" s="249"/>
      <c r="E860" s="108" t="s">
        <v>13</v>
      </c>
      <c r="F860" s="8">
        <v>25.7</v>
      </c>
      <c r="G860" s="249"/>
      <c r="I860" s="108"/>
      <c r="J860" s="108"/>
      <c r="K860" s="108"/>
      <c r="L860" s="108"/>
      <c r="M860" s="108"/>
      <c r="N860" s="108"/>
      <c r="O860" s="108"/>
      <c r="P860" s="108"/>
    </row>
    <row r="861" spans="1:16" ht="13">
      <c r="A861" s="249"/>
      <c r="B861" s="249"/>
      <c r="C861" s="249"/>
      <c r="D861" s="249"/>
      <c r="E861" s="108" t="s">
        <v>13</v>
      </c>
      <c r="F861" s="8">
        <v>25.8</v>
      </c>
      <c r="G861" s="249"/>
      <c r="I861" s="108"/>
      <c r="J861" s="108"/>
      <c r="K861" s="108"/>
      <c r="L861" s="108"/>
      <c r="M861" s="108"/>
      <c r="N861" s="108"/>
      <c r="O861" s="108"/>
      <c r="P861" s="108"/>
    </row>
    <row r="862" spans="1:16" ht="13">
      <c r="A862" s="249"/>
      <c r="B862" s="249"/>
      <c r="C862" s="249"/>
      <c r="D862" s="249"/>
      <c r="E862" s="108" t="s">
        <v>13</v>
      </c>
      <c r="F862" s="8">
        <v>25.9</v>
      </c>
      <c r="G862" s="249"/>
      <c r="I862" s="108"/>
      <c r="J862" s="108"/>
      <c r="K862" s="108"/>
      <c r="L862" s="108"/>
      <c r="M862" s="108"/>
      <c r="N862" s="108"/>
      <c r="O862" s="108"/>
      <c r="P862" s="108"/>
    </row>
    <row r="863" spans="1:16" ht="13">
      <c r="A863" s="249"/>
      <c r="B863" s="249"/>
      <c r="C863" s="249"/>
      <c r="D863" s="249"/>
      <c r="E863" s="108" t="s">
        <v>13</v>
      </c>
      <c r="F863" s="8">
        <v>26</v>
      </c>
      <c r="G863" s="249"/>
      <c r="I863" s="108"/>
      <c r="J863" s="108"/>
      <c r="K863" s="108"/>
      <c r="L863" s="108"/>
      <c r="M863" s="108"/>
      <c r="N863" s="108"/>
      <c r="O863" s="108"/>
      <c r="P863" s="108"/>
    </row>
    <row r="864" spans="1:16" ht="13">
      <c r="A864" s="249"/>
      <c r="B864" s="249"/>
      <c r="C864" s="249"/>
      <c r="D864" s="249"/>
      <c r="E864" s="108" t="s">
        <v>13</v>
      </c>
      <c r="F864" s="8">
        <v>26.1</v>
      </c>
      <c r="G864" s="249"/>
      <c r="I864" s="108"/>
      <c r="J864" s="108"/>
      <c r="K864" s="108"/>
      <c r="L864" s="108"/>
      <c r="M864" s="108"/>
      <c r="N864" s="108"/>
      <c r="O864" s="108"/>
      <c r="P864" s="108"/>
    </row>
    <row r="865" spans="1:16" ht="13">
      <c r="A865" s="249"/>
      <c r="B865" s="249"/>
      <c r="C865" s="249"/>
      <c r="D865" s="249"/>
      <c r="E865" s="108" t="s">
        <v>13</v>
      </c>
      <c r="F865" s="8">
        <v>26.2</v>
      </c>
      <c r="G865" s="249"/>
      <c r="I865" s="108"/>
      <c r="J865" s="108"/>
      <c r="K865" s="108"/>
      <c r="L865" s="108"/>
      <c r="M865" s="108"/>
      <c r="N865" s="108"/>
      <c r="O865" s="108"/>
      <c r="P865" s="108"/>
    </row>
    <row r="866" spans="1:16" ht="13">
      <c r="A866" s="249"/>
      <c r="B866" s="249"/>
      <c r="C866" s="249"/>
      <c r="D866" s="249"/>
      <c r="E866" s="108" t="s">
        <v>13</v>
      </c>
      <c r="F866" s="8">
        <v>26.3</v>
      </c>
      <c r="G866" s="249"/>
      <c r="I866" s="108"/>
      <c r="J866" s="108"/>
      <c r="K866" s="108"/>
      <c r="L866" s="108"/>
      <c r="M866" s="108"/>
      <c r="N866" s="108"/>
      <c r="O866" s="108"/>
      <c r="P866" s="108"/>
    </row>
    <row r="867" spans="1:16" ht="13">
      <c r="A867" s="249"/>
      <c r="B867" s="249"/>
      <c r="C867" s="249"/>
      <c r="D867" s="249"/>
      <c r="E867" s="108" t="s">
        <v>13</v>
      </c>
      <c r="F867" s="8">
        <v>26.4</v>
      </c>
      <c r="G867" s="249"/>
      <c r="I867" s="108"/>
      <c r="J867" s="108"/>
      <c r="K867" s="108"/>
      <c r="L867" s="108"/>
      <c r="M867" s="108"/>
      <c r="N867" s="108"/>
      <c r="O867" s="108"/>
      <c r="P867" s="108"/>
    </row>
    <row r="868" spans="1:16" ht="13">
      <c r="A868" s="249"/>
      <c r="B868" s="249"/>
      <c r="C868" s="249"/>
      <c r="D868" s="249"/>
      <c r="E868" s="108" t="s">
        <v>13</v>
      </c>
      <c r="F868" s="8">
        <v>26.5</v>
      </c>
      <c r="G868" s="249"/>
      <c r="I868" s="108"/>
      <c r="J868" s="108"/>
      <c r="K868" s="108"/>
      <c r="L868" s="108"/>
      <c r="M868" s="108"/>
      <c r="N868" s="108"/>
      <c r="O868" s="108"/>
      <c r="P868" s="108"/>
    </row>
    <row r="869" spans="1:16" ht="13">
      <c r="A869" s="249"/>
      <c r="B869" s="249"/>
      <c r="C869" s="249"/>
      <c r="D869" s="249"/>
      <c r="E869" s="108" t="s">
        <v>13</v>
      </c>
      <c r="F869" s="8">
        <v>26.6</v>
      </c>
      <c r="G869" s="249"/>
      <c r="I869" s="108"/>
      <c r="J869" s="108"/>
      <c r="K869" s="108"/>
      <c r="L869" s="108"/>
      <c r="M869" s="108"/>
      <c r="N869" s="108"/>
      <c r="O869" s="108"/>
      <c r="P869" s="108"/>
    </row>
    <row r="870" spans="1:16" ht="13">
      <c r="A870" s="249"/>
      <c r="B870" s="249"/>
      <c r="C870" s="249"/>
      <c r="D870" s="249"/>
      <c r="E870" s="108" t="s">
        <v>13</v>
      </c>
      <c r="F870" s="8">
        <v>26.7</v>
      </c>
      <c r="G870" s="249"/>
      <c r="I870" s="108"/>
      <c r="J870" s="108"/>
      <c r="K870" s="108"/>
      <c r="L870" s="108"/>
      <c r="M870" s="108"/>
      <c r="N870" s="108"/>
      <c r="O870" s="108"/>
      <c r="P870" s="108"/>
    </row>
    <row r="871" spans="1:16" ht="13">
      <c r="A871" s="249"/>
      <c r="B871" s="249"/>
      <c r="C871" s="249"/>
      <c r="D871" s="249"/>
      <c r="E871" s="108" t="s">
        <v>13</v>
      </c>
      <c r="F871" s="8">
        <v>26.8</v>
      </c>
      <c r="G871" s="249"/>
      <c r="I871" s="108"/>
      <c r="J871" s="108"/>
      <c r="K871" s="108"/>
      <c r="L871" s="108"/>
      <c r="M871" s="108"/>
      <c r="N871" s="108"/>
      <c r="O871" s="108"/>
      <c r="P871" s="108"/>
    </row>
    <row r="872" spans="1:16" ht="13">
      <c r="A872" s="249"/>
      <c r="B872" s="249"/>
      <c r="C872" s="249"/>
      <c r="D872" s="249"/>
      <c r="E872" s="108" t="s">
        <v>13</v>
      </c>
      <c r="F872" s="8">
        <v>26.9</v>
      </c>
      <c r="G872" s="249"/>
      <c r="I872" s="108"/>
      <c r="J872" s="108"/>
      <c r="K872" s="108"/>
      <c r="L872" s="108"/>
      <c r="M872" s="108"/>
      <c r="N872" s="108"/>
      <c r="O872" s="108"/>
      <c r="P872" s="108"/>
    </row>
    <row r="873" spans="1:16" ht="13">
      <c r="A873" s="249"/>
      <c r="B873" s="249"/>
      <c r="C873" s="249"/>
      <c r="D873" s="249"/>
      <c r="E873" s="108" t="s">
        <v>13</v>
      </c>
      <c r="F873" s="8">
        <v>27</v>
      </c>
      <c r="G873" s="249"/>
      <c r="I873" s="108"/>
      <c r="J873" s="108"/>
      <c r="K873" s="108"/>
      <c r="L873" s="108"/>
      <c r="M873" s="108"/>
      <c r="N873" s="108"/>
      <c r="O873" s="108"/>
      <c r="P873" s="108"/>
    </row>
    <row r="874" spans="1:16" ht="13">
      <c r="A874" s="249"/>
      <c r="B874" s="249"/>
      <c r="C874" s="249"/>
      <c r="D874" s="249"/>
      <c r="E874" s="108" t="s">
        <v>13</v>
      </c>
      <c r="F874" s="8">
        <v>27.1</v>
      </c>
      <c r="G874" s="249"/>
      <c r="I874" s="108"/>
      <c r="J874" s="108"/>
      <c r="K874" s="108"/>
      <c r="L874" s="108"/>
      <c r="M874" s="108"/>
      <c r="N874" s="108"/>
      <c r="O874" s="108"/>
      <c r="P874" s="108"/>
    </row>
    <row r="875" spans="1:16" ht="13">
      <c r="A875" s="249"/>
      <c r="B875" s="249"/>
      <c r="C875" s="249"/>
      <c r="D875" s="249"/>
      <c r="E875" s="3" t="s">
        <v>181</v>
      </c>
      <c r="F875" s="8">
        <v>27.2</v>
      </c>
      <c r="G875" s="249"/>
      <c r="H875" s="320" t="s">
        <v>232</v>
      </c>
      <c r="I875" s="139" t="s">
        <v>13</v>
      </c>
      <c r="J875" s="139">
        <v>0</v>
      </c>
      <c r="K875" s="6" t="s">
        <v>19</v>
      </c>
      <c r="L875" s="8">
        <v>0.4</v>
      </c>
      <c r="M875" s="139" t="s">
        <v>13</v>
      </c>
      <c r="N875" s="139">
        <v>0</v>
      </c>
      <c r="O875" s="3" t="s">
        <v>19</v>
      </c>
      <c r="P875" s="3">
        <v>0.45</v>
      </c>
    </row>
    <row r="876" spans="1:16" ht="13">
      <c r="A876" s="249"/>
      <c r="B876" s="249"/>
      <c r="C876" s="249"/>
      <c r="D876" s="249"/>
      <c r="E876" s="119" t="s">
        <v>181</v>
      </c>
      <c r="F876" s="8">
        <v>27.3</v>
      </c>
      <c r="G876" s="249"/>
      <c r="H876" s="249"/>
      <c r="I876" s="139" t="s">
        <v>13</v>
      </c>
      <c r="J876" s="139">
        <v>0</v>
      </c>
      <c r="K876" s="139" t="s">
        <v>13</v>
      </c>
      <c r="L876" s="139">
        <v>0</v>
      </c>
      <c r="M876" s="139" t="s">
        <v>13</v>
      </c>
      <c r="N876" s="139">
        <v>0</v>
      </c>
      <c r="O876" s="3" t="s">
        <v>19</v>
      </c>
      <c r="P876" s="3">
        <v>0.63</v>
      </c>
    </row>
    <row r="877" spans="1:16" ht="13">
      <c r="A877" s="249"/>
      <c r="B877" s="249"/>
      <c r="C877" s="249"/>
      <c r="D877" s="249"/>
      <c r="E877" s="3" t="s">
        <v>181</v>
      </c>
      <c r="F877" s="8">
        <v>27.4</v>
      </c>
      <c r="G877" s="249"/>
      <c r="H877" s="249"/>
      <c r="I877" s="139" t="s">
        <v>13</v>
      </c>
      <c r="J877" s="139">
        <v>0</v>
      </c>
      <c r="K877" s="139" t="s">
        <v>13</v>
      </c>
      <c r="L877" s="139">
        <v>0</v>
      </c>
      <c r="M877" s="139" t="s">
        <v>13</v>
      </c>
      <c r="N877" s="139">
        <v>0</v>
      </c>
      <c r="O877" s="3" t="s">
        <v>19</v>
      </c>
      <c r="P877" s="3">
        <v>0.8</v>
      </c>
    </row>
    <row r="878" spans="1:16" ht="13">
      <c r="A878" s="249"/>
      <c r="B878" s="249"/>
      <c r="C878" s="249"/>
      <c r="D878" s="249"/>
      <c r="E878" s="119" t="s">
        <v>181</v>
      </c>
      <c r="F878" s="8">
        <v>27.5</v>
      </c>
      <c r="G878" s="249"/>
      <c r="H878" s="249"/>
      <c r="I878" s="139" t="s">
        <v>13</v>
      </c>
      <c r="J878" s="139">
        <v>0</v>
      </c>
      <c r="K878" s="6" t="s">
        <v>19</v>
      </c>
      <c r="L878" s="8">
        <v>0.28999999999999998</v>
      </c>
      <c r="M878" s="3" t="s">
        <v>19</v>
      </c>
      <c r="N878" s="3">
        <v>0.43</v>
      </c>
      <c r="O878" s="3" t="s">
        <v>19</v>
      </c>
      <c r="P878" s="3">
        <v>0.49</v>
      </c>
    </row>
    <row r="879" spans="1:16" ht="13">
      <c r="A879" s="249"/>
      <c r="B879" s="249"/>
      <c r="C879" s="249"/>
      <c r="D879" s="249"/>
      <c r="E879" s="108" t="s">
        <v>13</v>
      </c>
      <c r="F879" s="8">
        <v>27.6</v>
      </c>
      <c r="G879" s="249"/>
      <c r="I879" s="108"/>
      <c r="J879" s="108"/>
      <c r="K879" s="108"/>
      <c r="L879" s="108"/>
      <c r="M879" s="139" t="s">
        <v>181</v>
      </c>
      <c r="N879" s="139">
        <v>0.25</v>
      </c>
      <c r="O879" s="108"/>
      <c r="P879" s="108"/>
    </row>
    <row r="880" spans="1:16" ht="13">
      <c r="A880" s="249"/>
      <c r="B880" s="249"/>
      <c r="C880" s="249"/>
      <c r="D880" s="249"/>
      <c r="E880" s="108" t="s">
        <v>13</v>
      </c>
      <c r="F880" s="8">
        <v>27.7</v>
      </c>
      <c r="G880" s="249"/>
      <c r="I880" s="108"/>
      <c r="J880" s="108"/>
      <c r="K880" s="108"/>
      <c r="L880" s="108"/>
      <c r="M880" s="108"/>
      <c r="N880" s="108"/>
      <c r="O880" s="108"/>
      <c r="P880" s="108"/>
    </row>
    <row r="881" spans="1:28" ht="13">
      <c r="A881" s="249"/>
      <c r="B881" s="249"/>
      <c r="C881" s="249"/>
      <c r="D881" s="249"/>
      <c r="E881" s="108" t="s">
        <v>13</v>
      </c>
      <c r="F881" s="8">
        <v>27.8</v>
      </c>
      <c r="G881" s="249"/>
      <c r="I881" s="108"/>
      <c r="J881" s="108"/>
      <c r="K881" s="108"/>
      <c r="L881" s="108"/>
      <c r="M881" s="108"/>
      <c r="N881" s="108"/>
      <c r="O881" s="108"/>
      <c r="P881" s="108"/>
    </row>
    <row r="882" spans="1:28" ht="13">
      <c r="A882" s="249"/>
      <c r="B882" s="249"/>
      <c r="C882" s="249"/>
      <c r="D882" s="249"/>
      <c r="E882" s="108" t="s">
        <v>13</v>
      </c>
      <c r="F882" s="8">
        <v>27.9</v>
      </c>
      <c r="G882" s="249"/>
      <c r="I882" s="108"/>
      <c r="J882" s="108"/>
      <c r="K882" s="108"/>
      <c r="L882" s="108"/>
      <c r="M882" s="108"/>
      <c r="N882" s="108"/>
      <c r="O882" s="108"/>
      <c r="P882" s="108"/>
    </row>
    <row r="883" spans="1:28" ht="13">
      <c r="A883" s="249"/>
      <c r="B883" s="249"/>
      <c r="C883" s="249"/>
      <c r="D883" s="249"/>
      <c r="E883" s="108" t="s">
        <v>13</v>
      </c>
      <c r="F883" s="8">
        <v>28</v>
      </c>
      <c r="G883" s="249"/>
      <c r="I883" s="108"/>
      <c r="J883" s="108"/>
      <c r="K883" s="108"/>
      <c r="L883" s="108"/>
      <c r="M883" s="139" t="s">
        <v>181</v>
      </c>
      <c r="N883" s="139">
        <v>0.46</v>
      </c>
      <c r="O883" s="108"/>
      <c r="P883" s="108"/>
    </row>
    <row r="884" spans="1:28" ht="13">
      <c r="A884" s="249"/>
      <c r="B884" s="249"/>
      <c r="C884" s="249"/>
      <c r="D884" s="249"/>
      <c r="E884" s="117"/>
      <c r="F884" s="154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</row>
    <row r="885" spans="1:28" ht="13">
      <c r="A885" s="249"/>
      <c r="B885" s="249"/>
      <c r="C885" s="249"/>
      <c r="D885" s="249"/>
      <c r="E885" s="296" t="s">
        <v>16</v>
      </c>
      <c r="F885" s="249"/>
      <c r="G885" s="249"/>
      <c r="H885" s="249"/>
      <c r="J885" s="95">
        <f>AVERAGEA(J609,J612:J613,J763:J767,J772:J784,J786:J794)</f>
        <v>0.65666666666666673</v>
      </c>
      <c r="L885" s="3">
        <f>AVERAGEA(L609:L612,L762:L767,L770:L794,L875,L878)</f>
        <v>0.64216216216216215</v>
      </c>
      <c r="N885" s="3">
        <f>AVERAGEA(N609:N614,N763:N767,N770:N778,N780,N782:N785,N787:N788,N790:N794,N878)</f>
        <v>0.71454545454545459</v>
      </c>
      <c r="P885" s="3">
        <f>AVERAGEA(P609:P613,P763:P767,P770:P794,P875:P878)</f>
        <v>0.75179487179487159</v>
      </c>
    </row>
    <row r="886" spans="1:28" ht="13">
      <c r="A886" s="249"/>
      <c r="B886" s="249"/>
      <c r="C886" s="249"/>
      <c r="D886" s="249"/>
      <c r="E886" s="296" t="s">
        <v>1</v>
      </c>
      <c r="F886" s="249"/>
      <c r="G886" s="249"/>
      <c r="H886" s="249"/>
      <c r="J886" s="3">
        <v>13</v>
      </c>
      <c r="L886" s="3">
        <v>6</v>
      </c>
      <c r="N886" s="3">
        <v>11</v>
      </c>
      <c r="P886" s="3">
        <v>4</v>
      </c>
    </row>
    <row r="887" spans="1:28" ht="13">
      <c r="A887" s="249"/>
      <c r="B887" s="249"/>
      <c r="C887" s="249"/>
      <c r="D887" s="249"/>
      <c r="E887" s="296" t="s">
        <v>2</v>
      </c>
      <c r="F887" s="249"/>
      <c r="G887" s="249"/>
      <c r="H887" s="249"/>
      <c r="J887" s="3">
        <v>30</v>
      </c>
      <c r="L887" s="3">
        <v>37</v>
      </c>
      <c r="N887" s="3">
        <v>33</v>
      </c>
      <c r="P887" s="3">
        <v>39</v>
      </c>
    </row>
    <row r="888" spans="1:28" ht="13">
      <c r="A888" s="92"/>
      <c r="B888" s="92"/>
      <c r="C888" s="92"/>
      <c r="D888" s="92"/>
      <c r="E888" s="92"/>
      <c r="F888" s="155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</row>
    <row r="889" spans="1:28" ht="13">
      <c r="A889" s="8">
        <v>12</v>
      </c>
      <c r="B889" s="156" t="s">
        <v>0</v>
      </c>
      <c r="C889" s="157" t="s">
        <v>0</v>
      </c>
      <c r="D889" s="6" t="s">
        <v>88</v>
      </c>
      <c r="F889" s="8"/>
      <c r="G889" s="3" t="s">
        <v>58</v>
      </c>
      <c r="J889" s="3">
        <v>0.65666666669999996</v>
      </c>
      <c r="L889" s="3">
        <v>0.6421621622</v>
      </c>
      <c r="N889" s="3">
        <v>0.71454545449999995</v>
      </c>
      <c r="P889" s="3">
        <v>0.75179487180000004</v>
      </c>
    </row>
    <row r="890" spans="1:28" ht="13">
      <c r="F890" s="8"/>
      <c r="G890" s="3" t="s">
        <v>189</v>
      </c>
      <c r="J890" s="3">
        <v>13</v>
      </c>
      <c r="L890" s="3">
        <v>6</v>
      </c>
      <c r="N890" s="3">
        <v>11</v>
      </c>
      <c r="P890" s="3">
        <v>4</v>
      </c>
    </row>
    <row r="891" spans="1:28" ht="13">
      <c r="F891" s="8"/>
      <c r="J891" s="3">
        <v>30</v>
      </c>
      <c r="L891" s="3">
        <v>37</v>
      </c>
      <c r="N891" s="3">
        <v>33</v>
      </c>
      <c r="P891" s="3">
        <v>39</v>
      </c>
    </row>
    <row r="892" spans="1:28" ht="13">
      <c r="F892" s="8"/>
    </row>
    <row r="893" spans="1:28" ht="13">
      <c r="F893" s="8"/>
    </row>
  </sheetData>
  <mergeCells count="109">
    <mergeCell ref="E886:H886"/>
    <mergeCell ref="E887:H887"/>
    <mergeCell ref="A603:A887"/>
    <mergeCell ref="B603:B887"/>
    <mergeCell ref="C603:C887"/>
    <mergeCell ref="D603:D887"/>
    <mergeCell ref="G603:G883"/>
    <mergeCell ref="H875:H878"/>
    <mergeCell ref="E885:H885"/>
    <mergeCell ref="E600:H600"/>
    <mergeCell ref="E582:H582"/>
    <mergeCell ref="E583:H583"/>
    <mergeCell ref="A585:A601"/>
    <mergeCell ref="B585:B601"/>
    <mergeCell ref="C585:C601"/>
    <mergeCell ref="D585:D601"/>
    <mergeCell ref="G585:G597"/>
    <mergeCell ref="E601:H601"/>
    <mergeCell ref="E405:E430"/>
    <mergeCell ref="E445:H445"/>
    <mergeCell ref="C515:C531"/>
    <mergeCell ref="D515:D531"/>
    <mergeCell ref="G515:G527"/>
    <mergeCell ref="E529:H529"/>
    <mergeCell ref="E530:H530"/>
    <mergeCell ref="E531:H531"/>
    <mergeCell ref="E599:H599"/>
    <mergeCell ref="E581:H581"/>
    <mergeCell ref="A533:A583"/>
    <mergeCell ref="B533:B583"/>
    <mergeCell ref="C533:C583"/>
    <mergeCell ref="D533:D583"/>
    <mergeCell ref="G533:G579"/>
    <mergeCell ref="H539:H546"/>
    <mergeCell ref="H547:H559"/>
    <mergeCell ref="A124:A216"/>
    <mergeCell ref="A218:A248"/>
    <mergeCell ref="B218:B248"/>
    <mergeCell ref="C218:C248"/>
    <mergeCell ref="D218:D248"/>
    <mergeCell ref="A250:A378"/>
    <mergeCell ref="B250:B378"/>
    <mergeCell ref="A380:A446"/>
    <mergeCell ref="A448:A513"/>
    <mergeCell ref="B448:B513"/>
    <mergeCell ref="C448:C513"/>
    <mergeCell ref="D448:D513"/>
    <mergeCell ref="A515:A531"/>
    <mergeCell ref="B515:B531"/>
    <mergeCell ref="C250:C378"/>
    <mergeCell ref="D250:D378"/>
    <mergeCell ref="E248:H248"/>
    <mergeCell ref="B124:B216"/>
    <mergeCell ref="C124:C216"/>
    <mergeCell ref="D124:D216"/>
    <mergeCell ref="G124:G212"/>
    <mergeCell ref="E214:H214"/>
    <mergeCell ref="E215:H215"/>
    <mergeCell ref="E216:H216"/>
    <mergeCell ref="H566:H579"/>
    <mergeCell ref="G250:G374"/>
    <mergeCell ref="E376:H376"/>
    <mergeCell ref="E377:H377"/>
    <mergeCell ref="E378:H378"/>
    <mergeCell ref="E443:H443"/>
    <mergeCell ref="E444:H444"/>
    <mergeCell ref="G448:G509"/>
    <mergeCell ref="E511:H511"/>
    <mergeCell ref="E512:H512"/>
    <mergeCell ref="E513:H513"/>
    <mergeCell ref="B380:B446"/>
    <mergeCell ref="C380:C446"/>
    <mergeCell ref="D380:D446"/>
    <mergeCell ref="G380:G441"/>
    <mergeCell ref="H389:H404"/>
    <mergeCell ref="D104:D122"/>
    <mergeCell ref="G104:G118"/>
    <mergeCell ref="E120:H120"/>
    <mergeCell ref="E121:H121"/>
    <mergeCell ref="E122:H122"/>
    <mergeCell ref="G218:G244"/>
    <mergeCell ref="H238:H243"/>
    <mergeCell ref="E246:H246"/>
    <mergeCell ref="E247:H247"/>
    <mergeCell ref="A1:A2"/>
    <mergeCell ref="B3:B16"/>
    <mergeCell ref="C3:C16"/>
    <mergeCell ref="D3:D16"/>
    <mergeCell ref="G3:G12"/>
    <mergeCell ref="H11:H12"/>
    <mergeCell ref="E16:H16"/>
    <mergeCell ref="A3:A16"/>
    <mergeCell ref="A18:A102"/>
    <mergeCell ref="B18:B102"/>
    <mergeCell ref="C18:C102"/>
    <mergeCell ref="D18:D102"/>
    <mergeCell ref="G18:G98"/>
    <mergeCell ref="E100:H100"/>
    <mergeCell ref="E101:H101"/>
    <mergeCell ref="E102:H102"/>
    <mergeCell ref="B1:B2"/>
    <mergeCell ref="C1:C2"/>
    <mergeCell ref="D1:D2"/>
    <mergeCell ref="E1:E2"/>
    <mergeCell ref="F1:F2"/>
    <mergeCell ref="G1:H1"/>
    <mergeCell ref="I1:P1"/>
    <mergeCell ref="E14:H14"/>
    <mergeCell ref="E15:H15"/>
  </mergeCells>
  <hyperlinks>
    <hyperlink ref="B3" r:id="rId1" location="slide=id.g27fe7e7966a_0_745" xr:uid="{00000000-0004-0000-0700-000000000000}"/>
    <hyperlink ref="C3" r:id="rId2" xr:uid="{00000000-0004-0000-0700-000001000000}"/>
    <hyperlink ref="B18" r:id="rId3" location="slide=id.g27fe7e7966a_0_765" xr:uid="{00000000-0004-0000-0700-000002000000}"/>
    <hyperlink ref="C18" r:id="rId4" xr:uid="{00000000-0004-0000-0700-000003000000}"/>
    <hyperlink ref="B104" r:id="rId5" location="slide=id.g27fe7e7966a_0_889" xr:uid="{00000000-0004-0000-0700-000004000000}"/>
    <hyperlink ref="C104" r:id="rId6" xr:uid="{00000000-0004-0000-0700-000005000000}"/>
    <hyperlink ref="B124" r:id="rId7" location="slide=id.g27fe7e7966a_0_765" xr:uid="{00000000-0004-0000-0700-000006000000}"/>
    <hyperlink ref="C124" r:id="rId8" xr:uid="{00000000-0004-0000-0700-000007000000}"/>
    <hyperlink ref="B218" r:id="rId9" location="slide=id.g27fe7e7966a_0_824" xr:uid="{00000000-0004-0000-0700-000008000000}"/>
    <hyperlink ref="C218" r:id="rId10" xr:uid="{00000000-0004-0000-0700-000009000000}"/>
    <hyperlink ref="B250" r:id="rId11" location="slide=id.g27fe7e7966a_0_836" xr:uid="{00000000-0004-0000-0700-00000A000000}"/>
    <hyperlink ref="C250" r:id="rId12" xr:uid="{00000000-0004-0000-0700-00000B000000}"/>
    <hyperlink ref="B380" r:id="rId13" location="slide=id.g27fe7e7966a_0_901" xr:uid="{00000000-0004-0000-0700-00000C000000}"/>
    <hyperlink ref="C380" r:id="rId14" xr:uid="{00000000-0004-0000-0700-00000D000000}"/>
    <hyperlink ref="B448" r:id="rId15" location="slide=id.g2813391360f_0_91" xr:uid="{00000000-0004-0000-0700-00000E000000}"/>
    <hyperlink ref="C448" r:id="rId16" xr:uid="{00000000-0004-0000-0700-00000F000000}"/>
    <hyperlink ref="B515" r:id="rId17" location="slide=id.g27fe7e7966a_0_913" xr:uid="{00000000-0004-0000-0700-000010000000}"/>
    <hyperlink ref="C515" r:id="rId18" xr:uid="{00000000-0004-0000-0700-000011000000}"/>
    <hyperlink ref="B533" r:id="rId19" location="slide=id.g27fe7e7966a_0_965" xr:uid="{00000000-0004-0000-0700-000012000000}"/>
    <hyperlink ref="C533" r:id="rId20" xr:uid="{00000000-0004-0000-0700-000013000000}"/>
    <hyperlink ref="B585" r:id="rId21" location="slide=id.g27fe7e7966a_0_848" xr:uid="{00000000-0004-0000-0700-000014000000}"/>
    <hyperlink ref="C585" r:id="rId22" xr:uid="{00000000-0004-0000-0700-000015000000}"/>
    <hyperlink ref="B603" r:id="rId23" location="slide=id.g27fe7e7966a_0_788" xr:uid="{00000000-0004-0000-0700-000016000000}"/>
    <hyperlink ref="C603" r:id="rId24" xr:uid="{00000000-0004-0000-0700-00001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60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4" max="4" width="7.5" customWidth="1"/>
    <col min="9" max="9" width="16.33203125" customWidth="1"/>
  </cols>
  <sheetData>
    <row r="1" spans="1:15" ht="15.75" customHeight="1">
      <c r="A1" s="339" t="s">
        <v>21</v>
      </c>
      <c r="B1" s="339" t="s">
        <v>24</v>
      </c>
      <c r="C1" s="339" t="s">
        <v>7</v>
      </c>
      <c r="D1" s="339" t="s">
        <v>233</v>
      </c>
      <c r="E1" s="339" t="s">
        <v>25</v>
      </c>
      <c r="F1" s="249"/>
      <c r="G1" s="340" t="s">
        <v>26</v>
      </c>
      <c r="H1" s="249"/>
      <c r="I1" s="249"/>
      <c r="J1" s="249"/>
      <c r="K1" s="249"/>
      <c r="L1" s="249"/>
      <c r="M1" s="249"/>
      <c r="N1" s="249"/>
    </row>
    <row r="2" spans="1:15" ht="15.75" customHeight="1">
      <c r="A2" s="249"/>
      <c r="B2" s="249"/>
      <c r="C2" s="249"/>
      <c r="D2" s="249"/>
      <c r="E2" s="158" t="s">
        <v>28</v>
      </c>
      <c r="F2" s="158" t="s">
        <v>29</v>
      </c>
      <c r="G2" s="159" t="s">
        <v>11</v>
      </c>
      <c r="H2" s="160" t="s">
        <v>30</v>
      </c>
      <c r="I2" s="161" t="s">
        <v>11</v>
      </c>
      <c r="J2" s="161" t="s">
        <v>10</v>
      </c>
      <c r="K2" s="160" t="s">
        <v>11</v>
      </c>
      <c r="L2" s="160" t="s">
        <v>31</v>
      </c>
      <c r="M2" s="161" t="s">
        <v>11</v>
      </c>
      <c r="N2" s="162" t="s">
        <v>12</v>
      </c>
      <c r="O2" s="3" t="s">
        <v>32</v>
      </c>
    </row>
    <row r="3" spans="1:15" ht="15.75" customHeight="1">
      <c r="B3" s="320" t="s">
        <v>3</v>
      </c>
      <c r="C3" s="6" t="s">
        <v>15</v>
      </c>
      <c r="D3" s="23">
        <v>0</v>
      </c>
      <c r="E3" s="320" t="s">
        <v>68</v>
      </c>
      <c r="G3" s="6" t="s">
        <v>15</v>
      </c>
      <c r="H3" s="8">
        <v>0.93</v>
      </c>
      <c r="I3" s="6" t="s">
        <v>15</v>
      </c>
      <c r="J3" s="8">
        <v>0.86</v>
      </c>
      <c r="K3" s="6" t="s">
        <v>15</v>
      </c>
      <c r="L3" s="8">
        <v>0.95</v>
      </c>
      <c r="M3" s="6" t="s">
        <v>15</v>
      </c>
      <c r="N3" s="8">
        <v>0.91</v>
      </c>
    </row>
    <row r="4" spans="1:15" ht="15.75" customHeight="1">
      <c r="B4" s="249"/>
      <c r="C4" s="6" t="s">
        <v>15</v>
      </c>
      <c r="D4" s="23">
        <v>0.1</v>
      </c>
      <c r="E4" s="249"/>
      <c r="G4" s="6" t="s">
        <v>15</v>
      </c>
      <c r="H4" s="8">
        <v>0.94</v>
      </c>
      <c r="I4" s="6" t="s">
        <v>15</v>
      </c>
      <c r="J4" s="8">
        <v>0.87</v>
      </c>
      <c r="K4" s="6" t="s">
        <v>15</v>
      </c>
      <c r="L4" s="8">
        <v>0.95</v>
      </c>
      <c r="M4" s="6" t="s">
        <v>15</v>
      </c>
      <c r="N4" s="8">
        <v>0.9</v>
      </c>
    </row>
    <row r="5" spans="1:15" ht="15.75" customHeight="1">
      <c r="B5" s="249"/>
      <c r="C5" s="6" t="s">
        <v>15</v>
      </c>
      <c r="D5" s="23">
        <v>0.2</v>
      </c>
      <c r="E5" s="249"/>
      <c r="G5" s="6" t="s">
        <v>15</v>
      </c>
      <c r="H5" s="8">
        <v>0.93</v>
      </c>
      <c r="I5" s="6" t="s">
        <v>15</v>
      </c>
      <c r="J5" s="8">
        <v>0.88</v>
      </c>
      <c r="K5" s="6" t="s">
        <v>15</v>
      </c>
      <c r="L5" s="8">
        <v>0.95</v>
      </c>
      <c r="M5" s="6" t="s">
        <v>15</v>
      </c>
      <c r="N5" s="8">
        <v>0.91</v>
      </c>
    </row>
    <row r="6" spans="1:15" ht="15.75" customHeight="1">
      <c r="B6" s="249"/>
      <c r="C6" s="6" t="s">
        <v>15</v>
      </c>
      <c r="D6" s="23">
        <v>0.3</v>
      </c>
      <c r="E6" s="249"/>
      <c r="G6" s="6" t="s">
        <v>15</v>
      </c>
      <c r="H6" s="8">
        <v>0.93</v>
      </c>
      <c r="I6" s="6" t="s">
        <v>15</v>
      </c>
      <c r="J6" s="8">
        <v>0.88</v>
      </c>
      <c r="K6" s="6" t="s">
        <v>15</v>
      </c>
      <c r="L6" s="8">
        <v>0.95</v>
      </c>
      <c r="M6" s="6" t="s">
        <v>15</v>
      </c>
      <c r="N6" s="8">
        <v>0.91</v>
      </c>
    </row>
    <row r="7" spans="1:15" ht="15.75" customHeight="1">
      <c r="B7" s="249"/>
      <c r="C7" s="6" t="s">
        <v>15</v>
      </c>
      <c r="D7" s="23">
        <v>0.4</v>
      </c>
      <c r="E7" s="249"/>
      <c r="G7" s="6" t="s">
        <v>15</v>
      </c>
      <c r="H7" s="8">
        <v>0.93</v>
      </c>
      <c r="I7" s="6" t="s">
        <v>15</v>
      </c>
      <c r="J7" s="8">
        <v>0.86</v>
      </c>
      <c r="K7" s="6" t="s">
        <v>15</v>
      </c>
      <c r="L7" s="8">
        <v>0.95</v>
      </c>
      <c r="M7" s="6" t="s">
        <v>15</v>
      </c>
      <c r="N7" s="8">
        <v>0.91</v>
      </c>
    </row>
    <row r="8" spans="1:15" ht="15.75" customHeight="1">
      <c r="B8" s="249"/>
      <c r="C8" s="6" t="s">
        <v>15</v>
      </c>
      <c r="D8" s="23">
        <v>0.5</v>
      </c>
      <c r="E8" s="249"/>
      <c r="G8" s="6" t="s">
        <v>15</v>
      </c>
      <c r="H8" s="8">
        <v>0.93</v>
      </c>
      <c r="I8" s="6" t="s">
        <v>15</v>
      </c>
      <c r="J8" s="8">
        <v>0.86</v>
      </c>
      <c r="K8" s="6" t="s">
        <v>15</v>
      </c>
      <c r="L8" s="8">
        <v>0.95</v>
      </c>
      <c r="M8" s="6" t="s">
        <v>15</v>
      </c>
      <c r="N8" s="8">
        <v>0.91</v>
      </c>
    </row>
    <row r="9" spans="1:15" ht="15.75" customHeight="1">
      <c r="B9" s="249"/>
      <c r="C9" s="6" t="s">
        <v>15</v>
      </c>
      <c r="D9" s="23">
        <v>0.6</v>
      </c>
      <c r="E9" s="249"/>
      <c r="G9" s="6" t="s">
        <v>15</v>
      </c>
      <c r="H9" s="8">
        <v>0.93</v>
      </c>
      <c r="I9" s="6" t="s">
        <v>15</v>
      </c>
      <c r="J9" s="8">
        <v>0.85</v>
      </c>
      <c r="K9" s="6" t="s">
        <v>15</v>
      </c>
      <c r="L9" s="8">
        <v>0.95</v>
      </c>
      <c r="M9" s="6" t="s">
        <v>15</v>
      </c>
      <c r="N9" s="8">
        <v>0.92</v>
      </c>
    </row>
    <row r="10" spans="1:15" ht="15.75" customHeight="1">
      <c r="B10" s="249"/>
      <c r="C10" s="6" t="s">
        <v>15</v>
      </c>
      <c r="D10" s="23">
        <v>0.7</v>
      </c>
      <c r="E10" s="249"/>
      <c r="G10" s="6" t="s">
        <v>15</v>
      </c>
      <c r="H10" s="8">
        <v>0.89</v>
      </c>
      <c r="I10" s="6" t="s">
        <v>15</v>
      </c>
      <c r="J10" s="8">
        <v>0.86</v>
      </c>
      <c r="K10" s="6" t="s">
        <v>15</v>
      </c>
      <c r="L10" s="8">
        <v>0.95</v>
      </c>
      <c r="M10" s="6" t="s">
        <v>15</v>
      </c>
      <c r="N10" s="8">
        <v>0.9</v>
      </c>
    </row>
    <row r="11" spans="1:15" ht="15.75" customHeight="1">
      <c r="B11" s="249"/>
      <c r="C11" s="6" t="s">
        <v>15</v>
      </c>
      <c r="D11" s="23">
        <v>0.8</v>
      </c>
      <c r="E11" s="249"/>
      <c r="F11" s="320" t="s">
        <v>136</v>
      </c>
      <c r="G11" s="139" t="s">
        <v>13</v>
      </c>
      <c r="H11" s="139">
        <v>0</v>
      </c>
      <c r="I11" s="6" t="s">
        <v>15</v>
      </c>
      <c r="J11" s="8">
        <v>0.64</v>
      </c>
      <c r="K11" s="6" t="s">
        <v>15</v>
      </c>
      <c r="L11" s="8">
        <v>0.91</v>
      </c>
      <c r="M11" s="6" t="s">
        <v>15</v>
      </c>
      <c r="N11" s="8">
        <v>0.75</v>
      </c>
    </row>
    <row r="12" spans="1:15" ht="15.75" customHeight="1">
      <c r="B12" s="249"/>
      <c r="C12" s="6" t="s">
        <v>15</v>
      </c>
      <c r="D12" s="23">
        <v>0.9</v>
      </c>
      <c r="E12" s="249"/>
      <c r="F12" s="249"/>
      <c r="G12" s="139" t="s">
        <v>13</v>
      </c>
      <c r="H12" s="139">
        <v>0</v>
      </c>
      <c r="I12" s="139" t="s">
        <v>13</v>
      </c>
      <c r="J12" s="139">
        <v>0</v>
      </c>
      <c r="K12" s="74" t="s">
        <v>107</v>
      </c>
      <c r="L12" s="75">
        <v>0.31</v>
      </c>
      <c r="M12" s="139" t="s">
        <v>13</v>
      </c>
      <c r="N12" s="139">
        <v>0</v>
      </c>
    </row>
    <row r="13" spans="1:15" ht="15.75" customHeight="1">
      <c r="B13" s="249"/>
      <c r="C13" s="6" t="s">
        <v>13</v>
      </c>
      <c r="D13" s="23">
        <v>1</v>
      </c>
      <c r="E13" s="249"/>
      <c r="F13" s="249"/>
      <c r="G13" s="163" t="s">
        <v>13</v>
      </c>
      <c r="H13" s="163">
        <v>0</v>
      </c>
      <c r="I13" s="163"/>
      <c r="J13" s="163"/>
      <c r="K13" s="163" t="s">
        <v>13</v>
      </c>
      <c r="L13" s="163">
        <v>0</v>
      </c>
      <c r="M13" s="163" t="s">
        <v>13</v>
      </c>
      <c r="N13" s="163">
        <v>0</v>
      </c>
    </row>
    <row r="14" spans="1:15" ht="15.75" customHeight="1">
      <c r="B14" s="249"/>
      <c r="C14" s="6" t="s">
        <v>13</v>
      </c>
      <c r="D14" s="23">
        <v>1.1000000000000001</v>
      </c>
      <c r="E14" s="249"/>
      <c r="G14" s="163" t="s">
        <v>13</v>
      </c>
      <c r="H14" s="163">
        <v>0</v>
      </c>
      <c r="I14" s="163"/>
      <c r="J14" s="163"/>
      <c r="K14" s="74" t="s">
        <v>107</v>
      </c>
      <c r="L14" s="75">
        <v>0.36</v>
      </c>
      <c r="M14" s="163" t="s">
        <v>13</v>
      </c>
      <c r="N14" s="163">
        <v>0</v>
      </c>
    </row>
    <row r="15" spans="1:15" ht="15.75" customHeight="1">
      <c r="B15" s="249"/>
      <c r="C15" s="6" t="s">
        <v>13</v>
      </c>
      <c r="D15" s="23">
        <v>1.2</v>
      </c>
      <c r="E15" s="249"/>
      <c r="G15" s="163" t="s">
        <v>13</v>
      </c>
      <c r="H15" s="163">
        <v>0</v>
      </c>
      <c r="I15" s="163"/>
      <c r="J15" s="163"/>
      <c r="K15" s="163" t="s">
        <v>13</v>
      </c>
      <c r="L15" s="163">
        <v>0</v>
      </c>
      <c r="M15" s="163" t="s">
        <v>13</v>
      </c>
      <c r="N15" s="163">
        <v>0</v>
      </c>
    </row>
    <row r="16" spans="1:15" ht="15.75" customHeight="1">
      <c r="B16" s="249"/>
      <c r="C16" s="6" t="s">
        <v>13</v>
      </c>
      <c r="D16" s="23">
        <v>1.3</v>
      </c>
      <c r="E16" s="249"/>
      <c r="G16" s="163" t="s">
        <v>13</v>
      </c>
      <c r="H16" s="163">
        <v>0</v>
      </c>
      <c r="I16" s="163"/>
      <c r="J16" s="163"/>
      <c r="K16" s="74" t="s">
        <v>107</v>
      </c>
      <c r="L16" s="75">
        <v>0.57999999999999996</v>
      </c>
      <c r="M16" s="163" t="s">
        <v>13</v>
      </c>
      <c r="N16" s="163">
        <v>0</v>
      </c>
    </row>
    <row r="17" spans="1:26" ht="15.75" customHeight="1">
      <c r="B17" s="249"/>
      <c r="C17" s="6" t="s">
        <v>13</v>
      </c>
      <c r="D17" s="23">
        <v>1.4</v>
      </c>
      <c r="E17" s="249"/>
      <c r="G17" s="163" t="s">
        <v>13</v>
      </c>
      <c r="H17" s="163">
        <v>0</v>
      </c>
      <c r="I17" s="163"/>
      <c r="J17" s="163"/>
      <c r="K17" s="74" t="s">
        <v>107</v>
      </c>
      <c r="L17" s="75">
        <v>0.5</v>
      </c>
      <c r="M17" s="163" t="s">
        <v>13</v>
      </c>
      <c r="N17" s="163">
        <v>0</v>
      </c>
    </row>
    <row r="18" spans="1:26" ht="15.75" customHeight="1">
      <c r="B18" s="249"/>
      <c r="C18" s="6" t="s">
        <v>13</v>
      </c>
      <c r="D18" s="23">
        <v>1.5</v>
      </c>
      <c r="E18" s="249"/>
      <c r="G18" s="163" t="s">
        <v>13</v>
      </c>
      <c r="H18" s="163">
        <v>0</v>
      </c>
      <c r="I18" s="163"/>
      <c r="J18" s="163"/>
      <c r="K18" s="74" t="s">
        <v>107</v>
      </c>
      <c r="L18" s="75">
        <v>0.34</v>
      </c>
      <c r="M18" s="163" t="s">
        <v>13</v>
      </c>
      <c r="N18" s="163">
        <v>0</v>
      </c>
    </row>
    <row r="19" spans="1:26" ht="15.75" customHeight="1">
      <c r="B19" s="249"/>
      <c r="C19" s="6" t="s">
        <v>13</v>
      </c>
      <c r="D19" s="23">
        <v>1.6</v>
      </c>
      <c r="E19" s="249"/>
      <c r="G19" s="163" t="s">
        <v>13</v>
      </c>
      <c r="H19" s="163">
        <v>0</v>
      </c>
      <c r="I19" s="163"/>
      <c r="J19" s="163"/>
      <c r="K19" s="163" t="s">
        <v>13</v>
      </c>
      <c r="L19" s="163">
        <v>0</v>
      </c>
      <c r="M19" s="163" t="s">
        <v>13</v>
      </c>
      <c r="N19" s="163">
        <v>0</v>
      </c>
    </row>
    <row r="20" spans="1:26" ht="15.75" customHeight="1">
      <c r="B20" s="249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</row>
    <row r="21" spans="1:26" ht="15.75" customHeight="1">
      <c r="B21" s="249"/>
      <c r="C21" s="296" t="s">
        <v>16</v>
      </c>
      <c r="D21" s="249"/>
      <c r="E21" s="249"/>
      <c r="F21" s="249"/>
    </row>
    <row r="22" spans="1:26" ht="15.75" customHeight="1">
      <c r="B22" s="249"/>
      <c r="C22" s="296" t="s">
        <v>1</v>
      </c>
      <c r="D22" s="249"/>
      <c r="E22" s="249"/>
      <c r="F22" s="249"/>
    </row>
    <row r="23" spans="1:26" ht="15.75" customHeight="1">
      <c r="B23" s="249"/>
      <c r="C23" s="296" t="s">
        <v>2</v>
      </c>
      <c r="D23" s="249"/>
      <c r="E23" s="249"/>
      <c r="F23" s="249"/>
    </row>
    <row r="24" spans="1:26" ht="15.75" customHeight="1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spans="1:26" ht="15.75" customHeight="1">
      <c r="B25" s="320" t="s">
        <v>70</v>
      </c>
      <c r="C25" s="163" t="s">
        <v>13</v>
      </c>
      <c r="D25" s="23">
        <v>0</v>
      </c>
      <c r="E25" s="321" t="s">
        <v>58</v>
      </c>
      <c r="F25" s="163"/>
      <c r="G25" s="163"/>
      <c r="H25" s="163"/>
      <c r="I25" s="163"/>
      <c r="J25" s="163"/>
      <c r="K25" s="163"/>
      <c r="L25" s="163"/>
      <c r="M25" s="163"/>
      <c r="N25" s="163"/>
    </row>
    <row r="26" spans="1:26" ht="15.75" customHeight="1">
      <c r="B26" s="249"/>
      <c r="C26" s="163" t="s">
        <v>13</v>
      </c>
      <c r="D26" s="23">
        <v>0.1</v>
      </c>
      <c r="E26" s="249"/>
      <c r="F26" s="163"/>
      <c r="G26" s="163"/>
      <c r="H26" s="163"/>
      <c r="I26" s="163"/>
      <c r="J26" s="163"/>
      <c r="K26" s="163"/>
      <c r="L26" s="163"/>
      <c r="M26" s="163"/>
      <c r="N26" s="163"/>
    </row>
    <row r="27" spans="1:26" ht="15.75" customHeight="1">
      <c r="B27" s="249"/>
      <c r="C27" s="163" t="s">
        <v>13</v>
      </c>
      <c r="D27" s="23">
        <v>0.2</v>
      </c>
      <c r="E27" s="249"/>
      <c r="F27" s="163"/>
      <c r="G27" s="163"/>
      <c r="H27" s="163"/>
      <c r="I27" s="163"/>
      <c r="J27" s="163"/>
      <c r="K27" s="163"/>
      <c r="L27" s="163"/>
      <c r="M27" s="163"/>
      <c r="N27" s="163"/>
    </row>
    <row r="28" spans="1:26" ht="15.75" customHeight="1">
      <c r="B28" s="249"/>
      <c r="C28" s="163" t="s">
        <v>13</v>
      </c>
      <c r="D28" s="23">
        <v>0.3</v>
      </c>
      <c r="E28" s="249"/>
      <c r="F28" s="163"/>
      <c r="G28" s="163"/>
      <c r="H28" s="163"/>
      <c r="I28" s="163"/>
      <c r="J28" s="163"/>
      <c r="K28" s="163"/>
      <c r="L28" s="163"/>
      <c r="M28" s="163"/>
      <c r="N28" s="163"/>
    </row>
    <row r="29" spans="1:26" ht="15.75" customHeight="1">
      <c r="B29" s="249"/>
      <c r="C29" s="163" t="s">
        <v>13</v>
      </c>
      <c r="D29" s="23">
        <v>0.4</v>
      </c>
      <c r="E29" s="249"/>
      <c r="F29" s="163"/>
      <c r="G29" s="163"/>
      <c r="H29" s="163"/>
      <c r="I29" s="163"/>
      <c r="J29" s="163"/>
      <c r="K29" s="163"/>
      <c r="L29" s="163"/>
      <c r="M29" s="163"/>
      <c r="N29" s="163"/>
    </row>
    <row r="30" spans="1:26" ht="15.75" customHeight="1">
      <c r="B30" s="249"/>
      <c r="C30" s="3" t="s">
        <v>181</v>
      </c>
      <c r="D30" s="23">
        <v>0.5</v>
      </c>
      <c r="E30" s="249"/>
      <c r="G30" s="3" t="s">
        <v>181</v>
      </c>
      <c r="H30" s="3">
        <v>0.85</v>
      </c>
      <c r="I30" s="139" t="s">
        <v>19</v>
      </c>
      <c r="J30" s="139">
        <v>0.63</v>
      </c>
      <c r="K30" s="3" t="s">
        <v>181</v>
      </c>
      <c r="L30" s="3">
        <v>0.85</v>
      </c>
      <c r="M30" s="3" t="s">
        <v>181</v>
      </c>
      <c r="N30" s="3">
        <v>0.39</v>
      </c>
    </row>
    <row r="31" spans="1:26" ht="15.75" customHeight="1">
      <c r="B31" s="249"/>
      <c r="C31" s="3" t="s">
        <v>181</v>
      </c>
      <c r="D31" s="23">
        <v>0.6</v>
      </c>
      <c r="E31" s="249"/>
      <c r="G31" s="138" t="s">
        <v>184</v>
      </c>
      <c r="H31" s="138" t="s">
        <v>185</v>
      </c>
      <c r="I31" s="139" t="s">
        <v>19</v>
      </c>
      <c r="J31" s="139">
        <v>0.66</v>
      </c>
      <c r="K31" s="3" t="s">
        <v>181</v>
      </c>
      <c r="L31" s="3">
        <v>0.88</v>
      </c>
      <c r="M31" s="138" t="s">
        <v>184</v>
      </c>
      <c r="N31" s="138" t="s">
        <v>186</v>
      </c>
    </row>
    <row r="32" spans="1:26" ht="15.75" customHeight="1">
      <c r="B32" s="249"/>
      <c r="C32" s="3" t="s">
        <v>181</v>
      </c>
      <c r="D32" s="23">
        <v>0.7</v>
      </c>
      <c r="E32" s="249"/>
      <c r="F32" s="3" t="s">
        <v>44</v>
      </c>
      <c r="G32" s="3" t="s">
        <v>181</v>
      </c>
      <c r="H32" s="3">
        <v>0.85</v>
      </c>
      <c r="I32" s="139" t="s">
        <v>19</v>
      </c>
      <c r="J32" s="139">
        <v>0.76</v>
      </c>
      <c r="K32" s="3" t="s">
        <v>181</v>
      </c>
      <c r="L32" s="3">
        <v>0.9</v>
      </c>
      <c r="M32" s="139" t="s">
        <v>19</v>
      </c>
      <c r="N32" s="139">
        <v>0.4</v>
      </c>
    </row>
    <row r="33" spans="2:14" ht="15.75" customHeight="1">
      <c r="B33" s="249"/>
      <c r="C33" s="3" t="s">
        <v>181</v>
      </c>
      <c r="D33" s="23">
        <v>0.8</v>
      </c>
      <c r="E33" s="249"/>
      <c r="F33" s="3" t="s">
        <v>44</v>
      </c>
      <c r="G33" s="139" t="s">
        <v>13</v>
      </c>
      <c r="H33" s="139">
        <v>0</v>
      </c>
      <c r="I33" s="139" t="s">
        <v>19</v>
      </c>
      <c r="J33" s="139">
        <v>0.78</v>
      </c>
      <c r="K33" s="3" t="s">
        <v>181</v>
      </c>
      <c r="L33" s="3">
        <v>0.75</v>
      </c>
      <c r="M33" s="139" t="s">
        <v>187</v>
      </c>
      <c r="N33" s="139">
        <v>0.48</v>
      </c>
    </row>
    <row r="34" spans="2:14" ht="15.75" customHeight="1">
      <c r="B34" s="249"/>
      <c r="C34" s="3" t="s">
        <v>181</v>
      </c>
      <c r="D34" s="23">
        <v>0.9</v>
      </c>
      <c r="E34" s="249"/>
      <c r="F34" s="3" t="s">
        <v>44</v>
      </c>
      <c r="G34" s="139" t="s">
        <v>13</v>
      </c>
      <c r="H34" s="139">
        <v>0</v>
      </c>
      <c r="I34" s="139" t="s">
        <v>13</v>
      </c>
      <c r="J34" s="139">
        <v>0</v>
      </c>
      <c r="K34" s="139" t="s">
        <v>13</v>
      </c>
      <c r="L34" s="139">
        <v>0</v>
      </c>
      <c r="M34" s="139" t="s">
        <v>13</v>
      </c>
      <c r="N34" s="139">
        <v>0</v>
      </c>
    </row>
    <row r="35" spans="2:14" ht="15.75" customHeight="1">
      <c r="B35" s="249"/>
      <c r="C35" s="3" t="s">
        <v>181</v>
      </c>
      <c r="D35" s="23">
        <v>1</v>
      </c>
      <c r="E35" s="249"/>
      <c r="F35" s="3" t="s">
        <v>44</v>
      </c>
      <c r="G35" s="139" t="s">
        <v>13</v>
      </c>
      <c r="H35" s="139">
        <v>0</v>
      </c>
      <c r="I35" s="139" t="s">
        <v>13</v>
      </c>
      <c r="J35" s="139">
        <v>0</v>
      </c>
      <c r="K35" s="139" t="s">
        <v>13</v>
      </c>
      <c r="L35" s="139">
        <v>0</v>
      </c>
      <c r="M35" s="139" t="s">
        <v>13</v>
      </c>
      <c r="N35" s="139">
        <v>0</v>
      </c>
    </row>
    <row r="36" spans="2:14" ht="15.75" customHeight="1">
      <c r="B36" s="249"/>
      <c r="C36" s="3" t="s">
        <v>181</v>
      </c>
      <c r="D36" s="23">
        <v>1.1000000000000001</v>
      </c>
      <c r="E36" s="249"/>
      <c r="F36" s="3" t="s">
        <v>44</v>
      </c>
      <c r="G36" s="139" t="s">
        <v>13</v>
      </c>
      <c r="H36" s="139">
        <v>0</v>
      </c>
      <c r="I36" s="139" t="s">
        <v>13</v>
      </c>
      <c r="J36" s="139">
        <v>0</v>
      </c>
      <c r="K36" s="139" t="s">
        <v>13</v>
      </c>
      <c r="L36" s="139">
        <v>0</v>
      </c>
      <c r="M36" s="139" t="s">
        <v>13</v>
      </c>
      <c r="N36" s="139">
        <v>0</v>
      </c>
    </row>
    <row r="37" spans="2:14" ht="15.75" customHeight="1">
      <c r="B37" s="249"/>
      <c r="C37" s="3" t="s">
        <v>181</v>
      </c>
      <c r="D37" s="23">
        <v>1.2</v>
      </c>
      <c r="E37" s="249"/>
      <c r="F37" s="3" t="s">
        <v>44</v>
      </c>
      <c r="G37" s="139" t="s">
        <v>13</v>
      </c>
      <c r="H37" s="139">
        <v>0</v>
      </c>
      <c r="I37" s="139" t="s">
        <v>13</v>
      </c>
      <c r="J37" s="139">
        <v>0</v>
      </c>
      <c r="K37" s="139" t="s">
        <v>13</v>
      </c>
      <c r="L37" s="139">
        <v>0</v>
      </c>
      <c r="M37" s="139" t="s">
        <v>13</v>
      </c>
      <c r="N37" s="139">
        <v>0</v>
      </c>
    </row>
    <row r="38" spans="2:14" ht="15.75" customHeight="1">
      <c r="B38" s="249"/>
      <c r="C38" s="3" t="s">
        <v>181</v>
      </c>
      <c r="D38" s="23">
        <v>1.3</v>
      </c>
      <c r="E38" s="249"/>
      <c r="F38" s="3" t="s">
        <v>44</v>
      </c>
      <c r="G38" s="139" t="s">
        <v>13</v>
      </c>
      <c r="H38" s="139">
        <v>0</v>
      </c>
      <c r="I38" s="139" t="s">
        <v>13</v>
      </c>
      <c r="J38" s="139">
        <v>0</v>
      </c>
      <c r="K38" s="3" t="s">
        <v>181</v>
      </c>
      <c r="L38" s="3">
        <v>0.61</v>
      </c>
      <c r="M38" s="139" t="s">
        <v>13</v>
      </c>
      <c r="N38" s="139">
        <v>0</v>
      </c>
    </row>
    <row r="39" spans="2:14" ht="15.75" customHeight="1">
      <c r="B39" s="249"/>
      <c r="C39" s="3" t="s">
        <v>181</v>
      </c>
      <c r="D39" s="23">
        <v>1.4</v>
      </c>
      <c r="E39" s="249"/>
      <c r="G39" s="139" t="s">
        <v>19</v>
      </c>
      <c r="H39" s="139">
        <v>0.32</v>
      </c>
      <c r="I39" s="3" t="s">
        <v>181</v>
      </c>
      <c r="J39" s="3">
        <v>0.79</v>
      </c>
      <c r="K39" s="3" t="s">
        <v>181</v>
      </c>
      <c r="L39" s="3">
        <v>0.8</v>
      </c>
      <c r="M39" s="139" t="s">
        <v>13</v>
      </c>
      <c r="N39" s="139">
        <v>0</v>
      </c>
    </row>
    <row r="40" spans="2:14" ht="15.75" customHeight="1">
      <c r="B40" s="249"/>
      <c r="C40" s="3" t="s">
        <v>181</v>
      </c>
      <c r="D40" s="23">
        <v>1.5</v>
      </c>
      <c r="E40" s="249"/>
      <c r="G40" s="139" t="s">
        <v>19</v>
      </c>
      <c r="H40" s="139">
        <v>0.56000000000000005</v>
      </c>
      <c r="I40" s="3" t="s">
        <v>181</v>
      </c>
      <c r="J40" s="3">
        <v>0.84</v>
      </c>
      <c r="K40" s="3" t="s">
        <v>181</v>
      </c>
      <c r="L40" s="3">
        <v>0.92</v>
      </c>
      <c r="M40" s="139" t="s">
        <v>13</v>
      </c>
      <c r="N40" s="139">
        <v>0</v>
      </c>
    </row>
    <row r="41" spans="2:14" ht="15.75" customHeight="1">
      <c r="B41" s="249"/>
      <c r="C41" s="3" t="s">
        <v>107</v>
      </c>
      <c r="D41" s="23">
        <v>1.6</v>
      </c>
      <c r="E41" s="249"/>
      <c r="F41" s="3" t="s">
        <v>44</v>
      </c>
      <c r="G41" s="3" t="s">
        <v>15</v>
      </c>
      <c r="H41" s="3">
        <v>0.6</v>
      </c>
      <c r="I41" s="3" t="s">
        <v>107</v>
      </c>
      <c r="J41" s="3">
        <v>0.82</v>
      </c>
      <c r="K41" s="3" t="s">
        <v>107</v>
      </c>
      <c r="L41" s="3">
        <v>0.88</v>
      </c>
      <c r="M41" s="139" t="s">
        <v>13</v>
      </c>
      <c r="N41" s="139">
        <v>0</v>
      </c>
    </row>
    <row r="42" spans="2:14" ht="15.75" customHeight="1">
      <c r="B42" s="249"/>
      <c r="C42" s="3" t="s">
        <v>107</v>
      </c>
      <c r="D42" s="23">
        <v>1.7</v>
      </c>
      <c r="E42" s="249"/>
      <c r="F42" s="3" t="s">
        <v>188</v>
      </c>
      <c r="G42" s="139" t="s">
        <v>13</v>
      </c>
      <c r="H42" s="139">
        <v>0</v>
      </c>
      <c r="I42" s="139" t="s">
        <v>13</v>
      </c>
      <c r="J42" s="139">
        <v>0</v>
      </c>
      <c r="K42" s="139" t="s">
        <v>13</v>
      </c>
      <c r="L42" s="139">
        <v>0</v>
      </c>
      <c r="M42" s="139" t="s">
        <v>13</v>
      </c>
      <c r="N42" s="139">
        <v>0</v>
      </c>
    </row>
    <row r="43" spans="2:14" ht="15.75" customHeight="1">
      <c r="B43" s="249"/>
      <c r="C43" s="3" t="s">
        <v>107</v>
      </c>
      <c r="D43" s="23">
        <v>1.8</v>
      </c>
      <c r="E43" s="249"/>
      <c r="F43" s="3" t="s">
        <v>189</v>
      </c>
      <c r="G43" s="139" t="s">
        <v>13</v>
      </c>
      <c r="H43" s="139">
        <v>0</v>
      </c>
      <c r="I43" s="139" t="s">
        <v>13</v>
      </c>
      <c r="J43" s="139">
        <v>0</v>
      </c>
      <c r="K43" s="139" t="s">
        <v>13</v>
      </c>
      <c r="L43" s="139">
        <v>0</v>
      </c>
      <c r="M43" s="139" t="s">
        <v>13</v>
      </c>
      <c r="N43" s="139">
        <v>0</v>
      </c>
    </row>
    <row r="44" spans="2:14" ht="15.75" customHeight="1">
      <c r="B44" s="249"/>
      <c r="C44" s="163" t="s">
        <v>13</v>
      </c>
      <c r="D44" s="23">
        <v>1.9</v>
      </c>
      <c r="E44" s="249"/>
      <c r="F44" s="163"/>
      <c r="G44" s="163"/>
      <c r="H44" s="163"/>
      <c r="I44" s="163"/>
      <c r="J44" s="163"/>
      <c r="K44" s="163"/>
      <c r="L44" s="163"/>
      <c r="M44" s="163"/>
      <c r="N44" s="163"/>
    </row>
    <row r="45" spans="2:14" ht="15.75" customHeight="1">
      <c r="B45" s="249"/>
      <c r="C45" s="163" t="s">
        <v>13</v>
      </c>
      <c r="D45" s="23">
        <v>2</v>
      </c>
      <c r="E45" s="249"/>
      <c r="F45" s="163"/>
      <c r="G45" s="163"/>
      <c r="H45" s="163"/>
      <c r="I45" s="163"/>
      <c r="J45" s="163"/>
      <c r="K45" s="163"/>
      <c r="L45" s="163"/>
      <c r="M45" s="163"/>
      <c r="N45" s="163"/>
    </row>
    <row r="46" spans="2:14" ht="15.75" customHeight="1">
      <c r="B46" s="249"/>
      <c r="C46" s="163" t="s">
        <v>13</v>
      </c>
      <c r="D46" s="23">
        <v>2.1</v>
      </c>
      <c r="E46" s="249"/>
      <c r="F46" s="163"/>
      <c r="G46" s="163"/>
      <c r="H46" s="163"/>
      <c r="I46" s="163"/>
      <c r="J46" s="163"/>
      <c r="K46" s="163"/>
      <c r="L46" s="163"/>
      <c r="M46" s="163"/>
      <c r="N46" s="163"/>
    </row>
    <row r="47" spans="2:14" ht="15.75" customHeight="1">
      <c r="B47" s="249"/>
      <c r="C47" s="163" t="s">
        <v>13</v>
      </c>
      <c r="D47" s="23">
        <v>2.2000000000000002</v>
      </c>
      <c r="E47" s="249"/>
      <c r="F47" s="163"/>
      <c r="G47" s="163"/>
      <c r="H47" s="163"/>
      <c r="I47" s="163"/>
      <c r="J47" s="163"/>
      <c r="K47" s="163"/>
      <c r="L47" s="163"/>
      <c r="M47" s="163"/>
      <c r="N47" s="163"/>
    </row>
    <row r="48" spans="2:14" ht="15.75" customHeight="1">
      <c r="B48" s="249"/>
      <c r="C48" s="163" t="s">
        <v>13</v>
      </c>
      <c r="D48" s="23">
        <v>2.2999999999999998</v>
      </c>
      <c r="E48" s="249"/>
      <c r="F48" s="163"/>
      <c r="G48" s="163"/>
      <c r="H48" s="163"/>
      <c r="I48" s="163"/>
      <c r="J48" s="163"/>
      <c r="K48" s="163"/>
      <c r="L48" s="163"/>
      <c r="M48" s="163"/>
      <c r="N48" s="163"/>
    </row>
    <row r="49" spans="2:14" ht="15.75" customHeight="1">
      <c r="B49" s="249"/>
      <c r="C49" s="163" t="s">
        <v>13</v>
      </c>
      <c r="D49" s="23">
        <v>2.4</v>
      </c>
      <c r="E49" s="249"/>
      <c r="F49" s="163"/>
      <c r="G49" s="163"/>
      <c r="H49" s="163"/>
      <c r="I49" s="163"/>
      <c r="J49" s="163"/>
      <c r="K49" s="163"/>
      <c r="L49" s="163"/>
      <c r="M49" s="163"/>
      <c r="N49" s="163"/>
    </row>
    <row r="50" spans="2:14" ht="15.75" customHeight="1">
      <c r="B50" s="249"/>
      <c r="C50" s="163" t="s">
        <v>13</v>
      </c>
      <c r="D50" s="23">
        <v>2.5</v>
      </c>
      <c r="E50" s="249"/>
      <c r="F50" s="163"/>
      <c r="G50" s="163"/>
      <c r="H50" s="163"/>
      <c r="I50" s="163"/>
      <c r="J50" s="163"/>
      <c r="K50" s="163"/>
      <c r="L50" s="163"/>
      <c r="M50" s="163"/>
      <c r="N50" s="163"/>
    </row>
    <row r="51" spans="2:14" ht="15.75" customHeight="1">
      <c r="B51" s="249"/>
      <c r="C51" s="163" t="s">
        <v>13</v>
      </c>
      <c r="D51" s="23">
        <v>2.6</v>
      </c>
      <c r="E51" s="249"/>
      <c r="F51" s="163"/>
      <c r="G51" s="163"/>
      <c r="H51" s="163"/>
      <c r="I51" s="163"/>
      <c r="J51" s="163"/>
      <c r="K51" s="163"/>
      <c r="L51" s="163"/>
      <c r="M51" s="163"/>
      <c r="N51" s="163"/>
    </row>
    <row r="52" spans="2:14" ht="15.75" customHeight="1">
      <c r="B52" s="249"/>
      <c r="C52" s="163" t="s">
        <v>13</v>
      </c>
      <c r="D52" s="23">
        <v>2.7</v>
      </c>
      <c r="E52" s="249"/>
      <c r="F52" s="163"/>
      <c r="G52" s="163"/>
      <c r="H52" s="163"/>
      <c r="I52" s="163"/>
      <c r="J52" s="163"/>
      <c r="K52" s="163"/>
      <c r="L52" s="163"/>
      <c r="M52" s="163"/>
      <c r="N52" s="163"/>
    </row>
    <row r="53" spans="2:14" ht="15.75" customHeight="1">
      <c r="B53" s="249"/>
      <c r="C53" s="163" t="s">
        <v>13</v>
      </c>
      <c r="D53" s="23">
        <v>2.8</v>
      </c>
      <c r="E53" s="249"/>
      <c r="F53" s="163"/>
      <c r="G53" s="163"/>
      <c r="H53" s="163"/>
      <c r="I53" s="163"/>
      <c r="J53" s="163"/>
      <c r="K53" s="163"/>
      <c r="L53" s="163"/>
      <c r="M53" s="163"/>
      <c r="N53" s="163"/>
    </row>
    <row r="54" spans="2:14" ht="15.75" customHeight="1">
      <c r="B54" s="249"/>
      <c r="C54" s="163" t="s">
        <v>13</v>
      </c>
      <c r="D54" s="23">
        <v>2.9</v>
      </c>
      <c r="E54" s="249"/>
      <c r="F54" s="163"/>
      <c r="G54" s="163"/>
      <c r="H54" s="163"/>
      <c r="I54" s="163"/>
      <c r="J54" s="163"/>
      <c r="K54" s="163"/>
      <c r="L54" s="163"/>
      <c r="M54" s="163"/>
      <c r="N54" s="163"/>
    </row>
    <row r="55" spans="2:14" ht="15.75" customHeight="1">
      <c r="B55" s="249"/>
      <c r="C55" s="163" t="s">
        <v>13</v>
      </c>
      <c r="D55" s="23">
        <v>3</v>
      </c>
      <c r="E55" s="249"/>
      <c r="F55" s="163"/>
      <c r="G55" s="163"/>
      <c r="H55" s="163"/>
      <c r="I55" s="163"/>
      <c r="J55" s="163"/>
      <c r="K55" s="163"/>
      <c r="L55" s="163"/>
      <c r="M55" s="163"/>
      <c r="N55" s="163"/>
    </row>
    <row r="56" spans="2:14" ht="15.75" customHeight="1">
      <c r="B56" s="249"/>
      <c r="C56" s="163" t="s">
        <v>13</v>
      </c>
      <c r="D56" s="23">
        <v>3.1</v>
      </c>
      <c r="E56" s="249"/>
      <c r="F56" s="163"/>
      <c r="G56" s="163"/>
      <c r="H56" s="163"/>
      <c r="I56" s="163"/>
      <c r="J56" s="163"/>
      <c r="K56" s="163"/>
      <c r="L56" s="163"/>
      <c r="M56" s="163"/>
      <c r="N56" s="163"/>
    </row>
    <row r="57" spans="2:14" ht="15.75" customHeight="1">
      <c r="B57" s="249"/>
      <c r="C57" s="163" t="s">
        <v>13</v>
      </c>
      <c r="D57" s="23">
        <v>3.2</v>
      </c>
      <c r="E57" s="249"/>
      <c r="F57" s="163"/>
      <c r="G57" s="163"/>
      <c r="H57" s="163"/>
      <c r="I57" s="163"/>
      <c r="J57" s="163"/>
      <c r="K57" s="163"/>
      <c r="L57" s="163"/>
      <c r="M57" s="163"/>
      <c r="N57" s="163"/>
    </row>
    <row r="58" spans="2:14" ht="15.75" customHeight="1">
      <c r="B58" s="249"/>
      <c r="C58" s="163" t="s">
        <v>13</v>
      </c>
      <c r="D58" s="23">
        <v>3.3</v>
      </c>
      <c r="E58" s="249"/>
      <c r="F58" s="163"/>
      <c r="G58" s="163"/>
      <c r="H58" s="163"/>
      <c r="I58" s="163"/>
      <c r="J58" s="163"/>
      <c r="K58" s="163"/>
      <c r="L58" s="163"/>
      <c r="M58" s="163"/>
      <c r="N58" s="163"/>
    </row>
    <row r="59" spans="2:14" ht="15.75" customHeight="1">
      <c r="B59" s="249"/>
      <c r="C59" s="163" t="s">
        <v>13</v>
      </c>
      <c r="D59" s="23">
        <v>3.4</v>
      </c>
      <c r="E59" s="249"/>
      <c r="F59" s="163"/>
      <c r="G59" s="163"/>
      <c r="H59" s="163"/>
      <c r="I59" s="139" t="s">
        <v>19</v>
      </c>
      <c r="J59" s="139">
        <v>0.27</v>
      </c>
      <c r="K59" s="163"/>
      <c r="L59" s="163"/>
      <c r="M59" s="163"/>
      <c r="N59" s="163"/>
    </row>
    <row r="60" spans="2:14" ht="15.75" customHeight="1">
      <c r="B60" s="249"/>
      <c r="C60" s="163" t="s">
        <v>13</v>
      </c>
      <c r="D60" s="23">
        <v>3.5</v>
      </c>
      <c r="E60" s="249"/>
      <c r="F60" s="163"/>
      <c r="G60" s="163"/>
      <c r="H60" s="163"/>
      <c r="I60" s="163"/>
      <c r="J60" s="163"/>
      <c r="K60" s="163"/>
      <c r="L60" s="163"/>
      <c r="M60" s="163"/>
      <c r="N60" s="163"/>
    </row>
    <row r="61" spans="2:14" ht="15.75" customHeight="1">
      <c r="B61" s="249"/>
      <c r="C61" s="163" t="s">
        <v>13</v>
      </c>
      <c r="D61" s="23">
        <v>3.6</v>
      </c>
      <c r="E61" s="249"/>
      <c r="F61" s="163"/>
      <c r="G61" s="163"/>
      <c r="H61" s="163"/>
      <c r="I61" s="163"/>
      <c r="J61" s="163"/>
      <c r="K61" s="163"/>
      <c r="L61" s="163"/>
      <c r="M61" s="163"/>
      <c r="N61" s="163"/>
    </row>
    <row r="62" spans="2:14" ht="15.75" customHeight="1">
      <c r="B62" s="249"/>
      <c r="C62" s="163" t="s">
        <v>13</v>
      </c>
      <c r="D62" s="23">
        <v>3.7</v>
      </c>
      <c r="E62" s="249"/>
      <c r="F62" s="163"/>
      <c r="G62" s="163"/>
      <c r="H62" s="163"/>
      <c r="I62" s="163"/>
      <c r="J62" s="163"/>
      <c r="K62" s="163"/>
      <c r="L62" s="163"/>
      <c r="M62" s="163"/>
      <c r="N62" s="163"/>
    </row>
    <row r="63" spans="2:14" ht="15.75" customHeight="1">
      <c r="B63" s="249"/>
      <c r="C63" s="163" t="s">
        <v>13</v>
      </c>
      <c r="D63" s="23">
        <v>3.8</v>
      </c>
      <c r="E63" s="249"/>
      <c r="F63" s="163"/>
      <c r="G63" s="163"/>
      <c r="H63" s="163"/>
      <c r="I63" s="163"/>
      <c r="J63" s="163"/>
      <c r="K63" s="163"/>
      <c r="L63" s="163"/>
      <c r="M63" s="163"/>
      <c r="N63" s="163"/>
    </row>
    <row r="64" spans="2:14" ht="15.75" customHeight="1">
      <c r="B64" s="249"/>
      <c r="C64" s="163" t="s">
        <v>13</v>
      </c>
      <c r="D64" s="23">
        <v>3.9</v>
      </c>
      <c r="E64" s="249"/>
      <c r="F64" s="163"/>
      <c r="G64" s="163"/>
      <c r="H64" s="163"/>
      <c r="I64" s="163"/>
      <c r="J64" s="163"/>
      <c r="K64" s="163"/>
      <c r="L64" s="163"/>
      <c r="M64" s="163"/>
      <c r="N64" s="163"/>
    </row>
    <row r="65" spans="2:14" ht="15.75" customHeight="1">
      <c r="B65" s="249"/>
      <c r="C65" s="163" t="s">
        <v>13</v>
      </c>
      <c r="D65" s="23">
        <v>4</v>
      </c>
      <c r="E65" s="249"/>
      <c r="F65" s="163"/>
      <c r="G65" s="163"/>
      <c r="H65" s="163"/>
      <c r="I65" s="163"/>
      <c r="J65" s="163"/>
      <c r="K65" s="163"/>
      <c r="L65" s="163"/>
      <c r="M65" s="163"/>
      <c r="N65" s="163"/>
    </row>
    <row r="66" spans="2:14" ht="15.75" customHeight="1">
      <c r="B66" s="249"/>
      <c r="C66" s="163" t="s">
        <v>13</v>
      </c>
      <c r="D66" s="23">
        <v>4.0999999999999996</v>
      </c>
      <c r="E66" s="249"/>
      <c r="F66" s="163"/>
      <c r="G66" s="163"/>
      <c r="H66" s="163"/>
      <c r="I66" s="163"/>
      <c r="J66" s="163"/>
      <c r="K66" s="163"/>
      <c r="L66" s="163"/>
      <c r="M66" s="163"/>
      <c r="N66" s="163"/>
    </row>
    <row r="67" spans="2:14" ht="15.75" customHeight="1">
      <c r="B67" s="249"/>
      <c r="C67" s="163" t="s">
        <v>13</v>
      </c>
      <c r="D67" s="23">
        <v>4.2</v>
      </c>
      <c r="E67" s="249"/>
      <c r="F67" s="163"/>
      <c r="G67" s="163"/>
      <c r="H67" s="163"/>
      <c r="I67" s="163"/>
      <c r="J67" s="163"/>
      <c r="K67" s="163"/>
      <c r="L67" s="163"/>
      <c r="M67" s="163"/>
      <c r="N67" s="163"/>
    </row>
    <row r="68" spans="2:14" ht="15.75" customHeight="1">
      <c r="B68" s="249"/>
      <c r="C68" s="163" t="s">
        <v>13</v>
      </c>
      <c r="D68" s="23">
        <v>4.3</v>
      </c>
      <c r="E68" s="249"/>
      <c r="F68" s="163"/>
      <c r="G68" s="163"/>
      <c r="H68" s="163"/>
      <c r="I68" s="163"/>
      <c r="J68" s="163"/>
      <c r="K68" s="163"/>
      <c r="L68" s="163"/>
      <c r="M68" s="163"/>
      <c r="N68" s="163"/>
    </row>
    <row r="69" spans="2:14" ht="15.75" customHeight="1">
      <c r="B69" s="249"/>
      <c r="C69" s="163" t="s">
        <v>13</v>
      </c>
      <c r="D69" s="23">
        <v>4.4000000000000004</v>
      </c>
      <c r="E69" s="249"/>
      <c r="F69" s="163"/>
      <c r="G69" s="163"/>
      <c r="H69" s="163"/>
      <c r="I69" s="163"/>
      <c r="J69" s="163"/>
      <c r="K69" s="163"/>
      <c r="L69" s="163"/>
      <c r="M69" s="163"/>
      <c r="N69" s="163"/>
    </row>
    <row r="70" spans="2:14" ht="15.75" customHeight="1">
      <c r="B70" s="249"/>
      <c r="C70" s="163" t="s">
        <v>13</v>
      </c>
      <c r="D70" s="23">
        <v>4.5</v>
      </c>
      <c r="E70" s="249"/>
      <c r="F70" s="163"/>
      <c r="G70" s="163"/>
      <c r="H70" s="163"/>
      <c r="I70" s="163"/>
      <c r="J70" s="163"/>
      <c r="K70" s="163"/>
      <c r="L70" s="163"/>
      <c r="M70" s="163"/>
      <c r="N70" s="163"/>
    </row>
    <row r="71" spans="2:14" ht="15.75" customHeight="1">
      <c r="B71" s="249"/>
      <c r="C71" s="163" t="s">
        <v>13</v>
      </c>
      <c r="D71" s="23">
        <v>4.5999999999999996</v>
      </c>
      <c r="E71" s="249"/>
      <c r="F71" s="163"/>
      <c r="G71" s="163"/>
      <c r="H71" s="163"/>
      <c r="I71" s="163"/>
      <c r="J71" s="163"/>
      <c r="K71" s="163"/>
      <c r="L71" s="163"/>
      <c r="M71" s="163"/>
      <c r="N71" s="163"/>
    </row>
    <row r="72" spans="2:14" ht="15.75" customHeight="1">
      <c r="B72" s="249"/>
      <c r="C72" s="163" t="s">
        <v>13</v>
      </c>
      <c r="D72" s="23">
        <v>4.7</v>
      </c>
      <c r="E72" s="249"/>
      <c r="F72" s="163"/>
      <c r="G72" s="163"/>
      <c r="H72" s="163"/>
      <c r="I72" s="163"/>
      <c r="J72" s="163"/>
      <c r="K72" s="163"/>
      <c r="L72" s="163"/>
      <c r="M72" s="163"/>
      <c r="N72" s="163"/>
    </row>
    <row r="73" spans="2:14" ht="15.75" customHeight="1">
      <c r="B73" s="249"/>
      <c r="C73" s="163" t="s">
        <v>13</v>
      </c>
      <c r="D73" s="23">
        <v>4.8</v>
      </c>
      <c r="E73" s="249"/>
      <c r="F73" s="163"/>
      <c r="G73" s="163"/>
      <c r="H73" s="163"/>
      <c r="I73" s="163"/>
      <c r="J73" s="163"/>
      <c r="K73" s="163"/>
      <c r="L73" s="163"/>
      <c r="M73" s="163"/>
      <c r="N73" s="163"/>
    </row>
    <row r="74" spans="2:14" ht="15.75" customHeight="1">
      <c r="B74" s="249"/>
      <c r="C74" s="163" t="s">
        <v>13</v>
      </c>
      <c r="D74" s="23">
        <v>4.9000000000000004</v>
      </c>
      <c r="E74" s="249"/>
      <c r="F74" s="163"/>
      <c r="G74" s="163"/>
      <c r="H74" s="163"/>
      <c r="I74" s="163"/>
      <c r="J74" s="163"/>
      <c r="K74" s="163"/>
      <c r="L74" s="163"/>
      <c r="M74" s="163"/>
      <c r="N74" s="163"/>
    </row>
    <row r="75" spans="2:14" ht="15.75" customHeight="1">
      <c r="B75" s="249"/>
      <c r="C75" s="163" t="s">
        <v>13</v>
      </c>
      <c r="D75" s="23">
        <v>5</v>
      </c>
      <c r="E75" s="249"/>
      <c r="F75" s="163"/>
      <c r="G75" s="163"/>
      <c r="H75" s="163"/>
      <c r="I75" s="163"/>
      <c r="J75" s="163"/>
      <c r="K75" s="163"/>
      <c r="L75" s="163"/>
      <c r="M75" s="163"/>
      <c r="N75" s="163"/>
    </row>
    <row r="76" spans="2:14" ht="15.75" customHeight="1">
      <c r="B76" s="249"/>
      <c r="C76" s="163" t="s">
        <v>13</v>
      </c>
      <c r="D76" s="23">
        <v>5.0999999999999996</v>
      </c>
      <c r="E76" s="249"/>
      <c r="F76" s="163"/>
      <c r="G76" s="163"/>
      <c r="H76" s="163"/>
      <c r="I76" s="163"/>
      <c r="J76" s="163"/>
      <c r="K76" s="163"/>
      <c r="L76" s="163"/>
      <c r="M76" s="163"/>
      <c r="N76" s="163"/>
    </row>
    <row r="77" spans="2:14" ht="15.75" customHeight="1">
      <c r="B77" s="249"/>
      <c r="C77" s="163" t="s">
        <v>13</v>
      </c>
      <c r="D77" s="23">
        <v>5.2</v>
      </c>
      <c r="E77" s="249"/>
      <c r="F77" s="163"/>
      <c r="G77" s="163"/>
      <c r="H77" s="163"/>
      <c r="I77" s="163"/>
      <c r="J77" s="163"/>
      <c r="K77" s="163"/>
      <c r="L77" s="163"/>
      <c r="M77" s="163"/>
      <c r="N77" s="163"/>
    </row>
    <row r="78" spans="2:14" ht="15.75" customHeight="1">
      <c r="B78" s="249"/>
      <c r="C78" s="163" t="s">
        <v>13</v>
      </c>
      <c r="D78" s="23">
        <v>5.3</v>
      </c>
      <c r="E78" s="249"/>
      <c r="F78" s="163"/>
      <c r="G78" s="163"/>
      <c r="H78" s="163"/>
      <c r="I78" s="163"/>
      <c r="J78" s="163"/>
      <c r="K78" s="163"/>
      <c r="L78" s="163"/>
      <c r="M78" s="163"/>
      <c r="N78" s="163"/>
    </row>
    <row r="79" spans="2:14" ht="15.75" customHeight="1">
      <c r="B79" s="249"/>
      <c r="C79" s="163" t="s">
        <v>13</v>
      </c>
      <c r="D79" s="23">
        <v>5.4</v>
      </c>
      <c r="E79" s="249"/>
      <c r="F79" s="163"/>
      <c r="G79" s="163"/>
      <c r="H79" s="163"/>
      <c r="I79" s="163"/>
      <c r="J79" s="163"/>
      <c r="K79" s="163"/>
      <c r="L79" s="163"/>
      <c r="M79" s="163"/>
      <c r="N79" s="163"/>
    </row>
    <row r="80" spans="2:14" ht="15.75" customHeight="1">
      <c r="B80" s="249"/>
      <c r="C80" s="163" t="s">
        <v>13</v>
      </c>
      <c r="D80" s="23">
        <v>5.5</v>
      </c>
      <c r="E80" s="249"/>
      <c r="F80" s="163"/>
      <c r="G80" s="163"/>
      <c r="H80" s="163"/>
      <c r="I80" s="163"/>
      <c r="J80" s="163"/>
      <c r="K80" s="163"/>
      <c r="L80" s="163"/>
      <c r="M80" s="163"/>
      <c r="N80" s="163"/>
    </row>
    <row r="81" spans="2:14" ht="15.75" customHeight="1">
      <c r="B81" s="249"/>
      <c r="C81" s="163" t="s">
        <v>13</v>
      </c>
      <c r="D81" s="23">
        <v>5.6</v>
      </c>
      <c r="E81" s="249"/>
      <c r="F81" s="163"/>
      <c r="G81" s="163"/>
      <c r="H81" s="163"/>
      <c r="I81" s="163"/>
      <c r="J81" s="163"/>
      <c r="K81" s="163"/>
      <c r="L81" s="163"/>
      <c r="M81" s="163"/>
      <c r="N81" s="163"/>
    </row>
    <row r="82" spans="2:14" ht="15.75" customHeight="1">
      <c r="B82" s="249"/>
      <c r="C82" s="163" t="s">
        <v>13</v>
      </c>
      <c r="D82" s="23">
        <v>5.7</v>
      </c>
      <c r="E82" s="249"/>
      <c r="F82" s="163"/>
      <c r="G82" s="163"/>
      <c r="H82" s="163"/>
      <c r="I82" s="163"/>
      <c r="J82" s="163"/>
      <c r="K82" s="163"/>
      <c r="L82" s="163"/>
      <c r="M82" s="163"/>
      <c r="N82" s="163"/>
    </row>
    <row r="83" spans="2:14" ht="15.75" customHeight="1">
      <c r="B83" s="249"/>
      <c r="C83" s="163" t="s">
        <v>13</v>
      </c>
      <c r="D83" s="23">
        <v>5.8</v>
      </c>
      <c r="E83" s="249"/>
      <c r="F83" s="163"/>
      <c r="G83" s="163"/>
      <c r="H83" s="163"/>
      <c r="I83" s="163"/>
      <c r="J83" s="163"/>
      <c r="K83" s="163"/>
      <c r="L83" s="163"/>
      <c r="M83" s="163"/>
      <c r="N83" s="163"/>
    </row>
    <row r="84" spans="2:14" ht="13">
      <c r="B84" s="249"/>
      <c r="C84" s="163" t="s">
        <v>13</v>
      </c>
      <c r="D84" s="23">
        <v>5.9</v>
      </c>
      <c r="E84" s="249"/>
      <c r="F84" s="163"/>
      <c r="G84" s="163"/>
      <c r="H84" s="163"/>
      <c r="I84" s="163"/>
      <c r="J84" s="163"/>
      <c r="K84" s="163"/>
      <c r="L84" s="163"/>
      <c r="M84" s="163"/>
      <c r="N84" s="163"/>
    </row>
    <row r="85" spans="2:14" ht="13">
      <c r="B85" s="249"/>
      <c r="C85" s="163" t="s">
        <v>13</v>
      </c>
      <c r="D85" s="23">
        <v>6</v>
      </c>
      <c r="E85" s="249"/>
      <c r="F85" s="163"/>
      <c r="G85" s="163"/>
      <c r="H85" s="163"/>
      <c r="I85" s="163"/>
      <c r="J85" s="163"/>
      <c r="K85" s="163"/>
      <c r="L85" s="163"/>
      <c r="M85" s="163"/>
      <c r="N85" s="163"/>
    </row>
    <row r="86" spans="2:14" ht="13">
      <c r="B86" s="249"/>
      <c r="C86" s="163" t="s">
        <v>13</v>
      </c>
      <c r="D86" s="23">
        <v>6.1</v>
      </c>
      <c r="E86" s="249"/>
      <c r="F86" s="163"/>
      <c r="G86" s="163"/>
      <c r="H86" s="163"/>
      <c r="I86" s="163"/>
      <c r="J86" s="163"/>
      <c r="K86" s="163"/>
      <c r="L86" s="163"/>
      <c r="M86" s="163"/>
      <c r="N86" s="163"/>
    </row>
    <row r="87" spans="2:14" ht="13">
      <c r="B87" s="249"/>
      <c r="C87" s="163" t="s">
        <v>13</v>
      </c>
      <c r="D87" s="23">
        <v>6.2</v>
      </c>
      <c r="E87" s="249"/>
      <c r="F87" s="163"/>
      <c r="G87" s="163"/>
      <c r="H87" s="163"/>
      <c r="I87" s="163"/>
      <c r="J87" s="163"/>
      <c r="K87" s="163"/>
      <c r="L87" s="163"/>
      <c r="M87" s="163"/>
      <c r="N87" s="163"/>
    </row>
    <row r="88" spans="2:14" ht="13">
      <c r="B88" s="249"/>
      <c r="C88" s="163" t="s">
        <v>13</v>
      </c>
      <c r="D88" s="23">
        <v>6.3</v>
      </c>
      <c r="E88" s="249"/>
      <c r="F88" s="163"/>
      <c r="G88" s="163"/>
      <c r="H88" s="163"/>
      <c r="I88" s="163"/>
      <c r="J88" s="163"/>
      <c r="K88" s="163"/>
      <c r="L88" s="163"/>
      <c r="M88" s="163"/>
      <c r="N88" s="163"/>
    </row>
    <row r="89" spans="2:14" ht="13">
      <c r="B89" s="249"/>
      <c r="C89" s="163" t="s">
        <v>13</v>
      </c>
      <c r="D89" s="23">
        <v>6.4</v>
      </c>
      <c r="E89" s="249"/>
      <c r="F89" s="163"/>
      <c r="G89" s="163"/>
      <c r="H89" s="163"/>
      <c r="I89" s="163"/>
      <c r="J89" s="163"/>
      <c r="K89" s="163"/>
      <c r="L89" s="163"/>
      <c r="M89" s="163"/>
      <c r="N89" s="163"/>
    </row>
    <row r="90" spans="2:14" ht="13">
      <c r="B90" s="249"/>
      <c r="C90" s="163" t="s">
        <v>13</v>
      </c>
      <c r="D90" s="23">
        <v>6.5</v>
      </c>
      <c r="E90" s="249"/>
      <c r="F90" s="163"/>
      <c r="G90" s="163"/>
      <c r="H90" s="163"/>
      <c r="I90" s="163"/>
      <c r="J90" s="163"/>
      <c r="K90" s="163"/>
      <c r="L90" s="163"/>
      <c r="M90" s="163"/>
      <c r="N90" s="163"/>
    </row>
    <row r="91" spans="2:14" ht="13">
      <c r="B91" s="249"/>
      <c r="C91" s="163" t="s">
        <v>13</v>
      </c>
      <c r="D91" s="23">
        <v>6.6</v>
      </c>
      <c r="E91" s="249"/>
      <c r="F91" s="163"/>
      <c r="G91" s="163"/>
      <c r="H91" s="163"/>
      <c r="I91" s="163"/>
      <c r="J91" s="163"/>
      <c r="K91" s="163"/>
      <c r="L91" s="163"/>
      <c r="M91" s="163"/>
      <c r="N91" s="163"/>
    </row>
    <row r="92" spans="2:14" ht="13">
      <c r="B92" s="249"/>
      <c r="C92" s="163" t="s">
        <v>13</v>
      </c>
      <c r="D92" s="23">
        <v>6.7</v>
      </c>
      <c r="E92" s="249"/>
      <c r="F92" s="163"/>
      <c r="G92" s="163"/>
      <c r="H92" s="163"/>
      <c r="I92" s="163"/>
      <c r="J92" s="163"/>
      <c r="K92" s="163"/>
      <c r="L92" s="163"/>
      <c r="M92" s="163"/>
      <c r="N92" s="163"/>
    </row>
    <row r="93" spans="2:14" ht="13">
      <c r="B93" s="249"/>
      <c r="C93" s="163" t="s">
        <v>13</v>
      </c>
      <c r="D93" s="23">
        <v>6.8</v>
      </c>
      <c r="E93" s="249"/>
      <c r="F93" s="163"/>
      <c r="G93" s="163"/>
      <c r="H93" s="163"/>
      <c r="I93" s="163"/>
      <c r="J93" s="163"/>
      <c r="K93" s="163"/>
      <c r="L93" s="163"/>
      <c r="M93" s="163"/>
      <c r="N93" s="163"/>
    </row>
    <row r="94" spans="2:14" ht="13">
      <c r="B94" s="249"/>
      <c r="C94" s="163" t="s">
        <v>13</v>
      </c>
      <c r="D94" s="23">
        <v>6.9</v>
      </c>
      <c r="E94" s="249"/>
      <c r="F94" s="163"/>
      <c r="G94" s="163"/>
      <c r="H94" s="163"/>
      <c r="I94" s="163"/>
      <c r="J94" s="163"/>
      <c r="K94" s="163"/>
      <c r="L94" s="163"/>
      <c r="M94" s="163"/>
      <c r="N94" s="163"/>
    </row>
    <row r="95" spans="2:14" ht="13">
      <c r="B95" s="249"/>
      <c r="C95" s="3" t="s">
        <v>107</v>
      </c>
      <c r="D95" s="23">
        <v>7</v>
      </c>
      <c r="E95" s="249"/>
      <c r="F95" s="3" t="s">
        <v>190</v>
      </c>
      <c r="G95" s="139" t="s">
        <v>15</v>
      </c>
      <c r="H95" s="139">
        <v>0.73</v>
      </c>
      <c r="I95" s="139" t="s">
        <v>19</v>
      </c>
      <c r="J95" s="139">
        <v>0.38</v>
      </c>
      <c r="K95" s="139" t="s">
        <v>15</v>
      </c>
      <c r="L95" s="139">
        <v>0.86</v>
      </c>
      <c r="M95" s="139" t="s">
        <v>13</v>
      </c>
      <c r="N95" s="139">
        <v>0</v>
      </c>
    </row>
    <row r="96" spans="2:14" ht="13">
      <c r="B96" s="249"/>
      <c r="C96" s="3" t="s">
        <v>107</v>
      </c>
      <c r="D96" s="23">
        <v>7.1</v>
      </c>
      <c r="E96" s="249"/>
      <c r="F96" s="3" t="s">
        <v>188</v>
      </c>
      <c r="G96" s="139" t="s">
        <v>15</v>
      </c>
      <c r="H96" s="139">
        <v>0.56999999999999995</v>
      </c>
      <c r="I96" s="139" t="s">
        <v>13</v>
      </c>
      <c r="J96" s="139">
        <v>0</v>
      </c>
      <c r="K96" s="139" t="s">
        <v>15</v>
      </c>
      <c r="L96" s="139">
        <v>0.89</v>
      </c>
      <c r="M96" s="139" t="s">
        <v>13</v>
      </c>
      <c r="N96" s="139">
        <v>0</v>
      </c>
    </row>
    <row r="97" spans="1:26" ht="13">
      <c r="B97" s="249"/>
      <c r="C97" s="3" t="s">
        <v>107</v>
      </c>
      <c r="D97" s="23">
        <v>7.2</v>
      </c>
      <c r="E97" s="249"/>
      <c r="F97" s="3" t="s">
        <v>188</v>
      </c>
      <c r="G97" s="139" t="s">
        <v>15</v>
      </c>
      <c r="H97" s="139">
        <v>0.62</v>
      </c>
      <c r="I97" s="138" t="s">
        <v>119</v>
      </c>
      <c r="J97" s="138" t="s">
        <v>191</v>
      </c>
      <c r="K97" s="139" t="s">
        <v>15</v>
      </c>
      <c r="L97" s="139">
        <v>0.51</v>
      </c>
      <c r="M97" s="139" t="s">
        <v>13</v>
      </c>
      <c r="N97" s="139">
        <v>0</v>
      </c>
    </row>
    <row r="98" spans="1:26" ht="13">
      <c r="B98" s="249"/>
      <c r="C98" s="3" t="s">
        <v>107</v>
      </c>
      <c r="D98" s="23">
        <v>7.3</v>
      </c>
      <c r="E98" s="249"/>
      <c r="F98" s="3" t="s">
        <v>189</v>
      </c>
      <c r="G98" s="138" t="s">
        <v>119</v>
      </c>
      <c r="H98" s="138" t="s">
        <v>192</v>
      </c>
      <c r="I98" s="139" t="s">
        <v>13</v>
      </c>
      <c r="J98" s="139">
        <v>0</v>
      </c>
      <c r="K98" s="3" t="s">
        <v>107</v>
      </c>
      <c r="L98" s="3">
        <v>0.78</v>
      </c>
      <c r="M98" s="139" t="s">
        <v>13</v>
      </c>
      <c r="N98" s="139">
        <v>0</v>
      </c>
    </row>
    <row r="99" spans="1:26" ht="13">
      <c r="B99" s="249"/>
      <c r="C99" s="3" t="s">
        <v>107</v>
      </c>
      <c r="D99" s="23">
        <v>7.4</v>
      </c>
      <c r="E99" s="249"/>
      <c r="F99" s="3" t="s">
        <v>189</v>
      </c>
      <c r="G99" s="3" t="s">
        <v>107</v>
      </c>
      <c r="H99" s="3">
        <v>0.62</v>
      </c>
      <c r="I99" s="139" t="s">
        <v>13</v>
      </c>
      <c r="J99" s="139">
        <v>0</v>
      </c>
      <c r="K99" s="139" t="s">
        <v>15</v>
      </c>
      <c r="L99" s="139">
        <v>0.73</v>
      </c>
      <c r="M99" s="139" t="s">
        <v>13</v>
      </c>
      <c r="N99" s="139">
        <v>0</v>
      </c>
    </row>
    <row r="100" spans="1:26" ht="13">
      <c r="B100" s="249"/>
      <c r="C100" s="3" t="s">
        <v>107</v>
      </c>
      <c r="D100" s="23">
        <v>7.5</v>
      </c>
      <c r="E100" s="249"/>
      <c r="F100" s="3" t="s">
        <v>189</v>
      </c>
      <c r="G100" s="3" t="s">
        <v>107</v>
      </c>
      <c r="H100" s="3">
        <v>0.91</v>
      </c>
      <c r="I100" s="139" t="s">
        <v>15</v>
      </c>
      <c r="J100" s="139">
        <v>0.64</v>
      </c>
      <c r="K100" s="3" t="s">
        <v>107</v>
      </c>
      <c r="L100" s="3">
        <v>0.94</v>
      </c>
      <c r="M100" s="139" t="s">
        <v>13</v>
      </c>
      <c r="N100" s="139">
        <v>0</v>
      </c>
    </row>
    <row r="101" spans="1:26" ht="13">
      <c r="B101" s="249"/>
      <c r="C101" s="3" t="s">
        <v>107</v>
      </c>
      <c r="D101" s="23">
        <v>7.6</v>
      </c>
      <c r="E101" s="249"/>
      <c r="F101" s="3" t="s">
        <v>188</v>
      </c>
      <c r="G101" s="3" t="s">
        <v>107</v>
      </c>
      <c r="H101" s="3">
        <v>0.88</v>
      </c>
      <c r="I101" s="139" t="s">
        <v>15</v>
      </c>
      <c r="J101" s="139">
        <v>0.46</v>
      </c>
      <c r="K101" s="3" t="s">
        <v>107</v>
      </c>
      <c r="L101" s="3">
        <v>0.93</v>
      </c>
      <c r="M101" s="139" t="s">
        <v>13</v>
      </c>
      <c r="N101" s="139">
        <v>0</v>
      </c>
    </row>
    <row r="102" spans="1:26" ht="13">
      <c r="B102" s="249"/>
      <c r="C102" s="3" t="s">
        <v>107</v>
      </c>
      <c r="D102" s="23">
        <v>7.7</v>
      </c>
      <c r="E102" s="249"/>
      <c r="F102" s="3" t="s">
        <v>189</v>
      </c>
      <c r="G102" s="3" t="s">
        <v>107</v>
      </c>
      <c r="H102" s="3">
        <v>0.87</v>
      </c>
      <c r="I102" s="3" t="s">
        <v>107</v>
      </c>
      <c r="J102" s="3">
        <v>0.43</v>
      </c>
      <c r="K102" s="3" t="s">
        <v>107</v>
      </c>
      <c r="L102" s="3">
        <v>0.82</v>
      </c>
      <c r="M102" s="139" t="s">
        <v>13</v>
      </c>
      <c r="N102" s="139">
        <v>0</v>
      </c>
    </row>
    <row r="103" spans="1:26" ht="13">
      <c r="B103" s="249"/>
      <c r="C103" s="3" t="s">
        <v>107</v>
      </c>
      <c r="D103" s="23">
        <v>7.8</v>
      </c>
      <c r="E103" s="249"/>
      <c r="F103" s="3" t="s">
        <v>189</v>
      </c>
      <c r="G103" s="139" t="s">
        <v>13</v>
      </c>
      <c r="H103" s="139">
        <v>0</v>
      </c>
      <c r="I103" s="139" t="s">
        <v>13</v>
      </c>
      <c r="J103" s="139">
        <v>0</v>
      </c>
      <c r="K103" s="3" t="s">
        <v>107</v>
      </c>
      <c r="L103" s="3">
        <v>0.59</v>
      </c>
      <c r="M103" s="139" t="s">
        <v>13</v>
      </c>
      <c r="N103" s="139">
        <v>0</v>
      </c>
    </row>
    <row r="104" spans="1:26" ht="13">
      <c r="B104" s="249"/>
      <c r="C104" s="163" t="s">
        <v>13</v>
      </c>
      <c r="D104" s="23">
        <v>7.9</v>
      </c>
      <c r="E104" s="249"/>
      <c r="F104" s="163"/>
      <c r="G104" s="163"/>
      <c r="H104" s="163"/>
      <c r="I104" s="163"/>
      <c r="J104" s="163"/>
      <c r="K104" s="163"/>
      <c r="L104" s="163"/>
      <c r="M104" s="163"/>
      <c r="N104" s="163"/>
    </row>
    <row r="105" spans="1:26" ht="13">
      <c r="B105" s="249"/>
      <c r="C105" s="163" t="s">
        <v>13</v>
      </c>
      <c r="D105" s="23">
        <v>8</v>
      </c>
      <c r="E105" s="249"/>
      <c r="F105" s="163"/>
      <c r="G105" s="163"/>
      <c r="H105" s="163"/>
      <c r="I105" s="163"/>
      <c r="J105" s="163"/>
      <c r="K105" s="163"/>
      <c r="L105" s="163"/>
      <c r="M105" s="163"/>
      <c r="N105" s="163"/>
    </row>
    <row r="106" spans="1:26" ht="13">
      <c r="B106" s="249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1:26" ht="13">
      <c r="B107" s="249"/>
      <c r="C107" s="296" t="s">
        <v>16</v>
      </c>
      <c r="D107" s="249"/>
      <c r="E107" s="249"/>
      <c r="F107" s="249"/>
    </row>
    <row r="108" spans="1:26" ht="13">
      <c r="B108" s="249"/>
      <c r="C108" s="296" t="s">
        <v>1</v>
      </c>
      <c r="D108" s="249"/>
      <c r="E108" s="249"/>
      <c r="F108" s="249"/>
    </row>
    <row r="109" spans="1:26" ht="13">
      <c r="B109" s="249"/>
      <c r="C109" s="296" t="s">
        <v>2</v>
      </c>
      <c r="D109" s="249"/>
      <c r="E109" s="249"/>
      <c r="F109" s="249"/>
    </row>
    <row r="110" spans="1:26" ht="13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spans="1:26" ht="13">
      <c r="B111" s="341" t="s">
        <v>72</v>
      </c>
      <c r="C111" s="78" t="s">
        <v>13</v>
      </c>
      <c r="D111" s="23">
        <v>0</v>
      </c>
      <c r="E111" s="341" t="s">
        <v>58</v>
      </c>
      <c r="F111" s="94"/>
      <c r="G111" s="164" t="s">
        <v>13</v>
      </c>
      <c r="H111" s="165">
        <v>0</v>
      </c>
      <c r="I111" s="164" t="s">
        <v>13</v>
      </c>
      <c r="J111" s="165">
        <v>0</v>
      </c>
      <c r="K111" s="164" t="s">
        <v>13</v>
      </c>
      <c r="L111" s="165">
        <v>0</v>
      </c>
      <c r="M111" s="164" t="s">
        <v>13</v>
      </c>
      <c r="N111" s="165">
        <v>0</v>
      </c>
    </row>
    <row r="112" spans="1:26" ht="13">
      <c r="B112" s="249"/>
      <c r="C112" s="78" t="s">
        <v>13</v>
      </c>
      <c r="D112" s="23">
        <v>0.1</v>
      </c>
      <c r="E112" s="249"/>
      <c r="F112" s="94"/>
      <c r="G112" s="164" t="s">
        <v>13</v>
      </c>
      <c r="H112" s="165">
        <v>0</v>
      </c>
      <c r="I112" s="164" t="s">
        <v>13</v>
      </c>
      <c r="J112" s="165">
        <v>0</v>
      </c>
      <c r="K112" s="164" t="s">
        <v>13</v>
      </c>
      <c r="L112" s="165">
        <v>0</v>
      </c>
      <c r="M112" s="164" t="s">
        <v>13</v>
      </c>
      <c r="N112" s="165">
        <v>0</v>
      </c>
    </row>
    <row r="113" spans="2:14" ht="13">
      <c r="B113" s="249"/>
      <c r="C113" s="78" t="s">
        <v>13</v>
      </c>
      <c r="D113" s="23">
        <v>0.2</v>
      </c>
      <c r="E113" s="249"/>
      <c r="F113" s="94"/>
      <c r="G113" s="164" t="s">
        <v>13</v>
      </c>
      <c r="H113" s="165">
        <v>0</v>
      </c>
      <c r="I113" s="164" t="s">
        <v>13</v>
      </c>
      <c r="J113" s="165">
        <v>0</v>
      </c>
      <c r="K113" s="164" t="s">
        <v>13</v>
      </c>
      <c r="L113" s="165">
        <v>0</v>
      </c>
      <c r="M113" s="164" t="s">
        <v>13</v>
      </c>
      <c r="N113" s="165">
        <v>0</v>
      </c>
    </row>
    <row r="114" spans="2:14" ht="13">
      <c r="B114" s="249"/>
      <c r="C114" s="20" t="s">
        <v>13</v>
      </c>
      <c r="D114" s="23">
        <v>0.3</v>
      </c>
      <c r="E114" s="249"/>
      <c r="F114" s="94"/>
      <c r="G114" s="164" t="s">
        <v>13</v>
      </c>
      <c r="H114" s="165">
        <v>0</v>
      </c>
      <c r="I114" s="164" t="s">
        <v>13</v>
      </c>
      <c r="J114" s="165">
        <v>0</v>
      </c>
      <c r="K114" s="164" t="s">
        <v>13</v>
      </c>
      <c r="L114" s="165">
        <v>0</v>
      </c>
      <c r="M114" s="164" t="s">
        <v>13</v>
      </c>
      <c r="N114" s="165">
        <v>0</v>
      </c>
    </row>
    <row r="115" spans="2:14" ht="13">
      <c r="B115" s="249"/>
      <c r="C115" s="20" t="s">
        <v>181</v>
      </c>
      <c r="D115" s="23">
        <v>0.4</v>
      </c>
      <c r="E115" s="249"/>
      <c r="F115" s="94" t="s">
        <v>44</v>
      </c>
      <c r="G115" s="74" t="s">
        <v>13</v>
      </c>
      <c r="H115" s="75">
        <v>0</v>
      </c>
      <c r="I115" s="6" t="s">
        <v>181</v>
      </c>
      <c r="J115" s="8">
        <v>0.66</v>
      </c>
      <c r="K115" s="6" t="s">
        <v>181</v>
      </c>
      <c r="L115" s="8">
        <v>0.65</v>
      </c>
      <c r="M115" s="6" t="s">
        <v>181</v>
      </c>
      <c r="N115" s="8">
        <v>0.61</v>
      </c>
    </row>
    <row r="116" spans="2:14" ht="13">
      <c r="B116" s="249"/>
      <c r="C116" s="78" t="s">
        <v>181</v>
      </c>
      <c r="D116" s="23">
        <v>0.5</v>
      </c>
      <c r="E116" s="249"/>
      <c r="F116" s="94" t="s">
        <v>44</v>
      </c>
      <c r="G116" s="74" t="s">
        <v>19</v>
      </c>
      <c r="H116" s="75">
        <v>0.35</v>
      </c>
      <c r="I116" s="6" t="s">
        <v>181</v>
      </c>
      <c r="J116" s="8">
        <v>0.74</v>
      </c>
      <c r="K116" s="74" t="s">
        <v>13</v>
      </c>
      <c r="L116" s="75">
        <v>0</v>
      </c>
      <c r="M116" s="74" t="s">
        <v>19</v>
      </c>
      <c r="N116" s="75">
        <v>0.66</v>
      </c>
    </row>
    <row r="117" spans="2:14" ht="13">
      <c r="B117" s="249"/>
      <c r="C117" s="20" t="s">
        <v>13</v>
      </c>
      <c r="D117" s="23">
        <v>0.6</v>
      </c>
      <c r="E117" s="249"/>
      <c r="F117" s="94"/>
      <c r="G117" s="164" t="s">
        <v>13</v>
      </c>
      <c r="H117" s="165">
        <v>0</v>
      </c>
      <c r="I117" s="164" t="s">
        <v>13</v>
      </c>
      <c r="J117" s="165">
        <v>0</v>
      </c>
      <c r="K117" s="164" t="s">
        <v>13</v>
      </c>
      <c r="L117" s="165">
        <v>0</v>
      </c>
      <c r="M117" s="164" t="s">
        <v>13</v>
      </c>
      <c r="N117" s="165">
        <v>0</v>
      </c>
    </row>
    <row r="118" spans="2:14" ht="13">
      <c r="B118" s="249"/>
      <c r="C118" s="78" t="s">
        <v>181</v>
      </c>
      <c r="D118" s="23">
        <v>0.7</v>
      </c>
      <c r="E118" s="249"/>
      <c r="F118" s="94" t="s">
        <v>193</v>
      </c>
      <c r="G118" s="74" t="s">
        <v>13</v>
      </c>
      <c r="H118" s="75">
        <v>0</v>
      </c>
      <c r="I118" s="74" t="s">
        <v>13</v>
      </c>
      <c r="J118" s="75">
        <v>0</v>
      </c>
      <c r="K118" s="74" t="s">
        <v>13</v>
      </c>
      <c r="L118" s="75">
        <v>0</v>
      </c>
      <c r="M118" s="74" t="s">
        <v>13</v>
      </c>
      <c r="N118" s="75">
        <v>0</v>
      </c>
    </row>
    <row r="119" spans="2:14" ht="13">
      <c r="B119" s="249"/>
      <c r="C119" s="20" t="s">
        <v>181</v>
      </c>
      <c r="D119" s="23">
        <v>0.8</v>
      </c>
      <c r="E119" s="249"/>
      <c r="F119" s="94" t="s">
        <v>194</v>
      </c>
      <c r="G119" s="74" t="s">
        <v>13</v>
      </c>
      <c r="H119" s="75">
        <v>0</v>
      </c>
      <c r="I119" s="6" t="s">
        <v>181</v>
      </c>
      <c r="J119" s="8">
        <v>0.69</v>
      </c>
      <c r="K119" s="74" t="s">
        <v>13</v>
      </c>
      <c r="L119" s="75">
        <v>0</v>
      </c>
      <c r="M119" s="74" t="s">
        <v>13</v>
      </c>
      <c r="N119" s="75">
        <v>0</v>
      </c>
    </row>
    <row r="120" spans="2:14" ht="13">
      <c r="B120" s="249"/>
      <c r="C120" s="78" t="s">
        <v>181</v>
      </c>
      <c r="D120" s="23">
        <v>0.9</v>
      </c>
      <c r="E120" s="249"/>
      <c r="F120" s="94" t="s">
        <v>193</v>
      </c>
      <c r="G120" s="74" t="s">
        <v>13</v>
      </c>
      <c r="H120" s="75">
        <v>0</v>
      </c>
      <c r="I120" s="74" t="s">
        <v>13</v>
      </c>
      <c r="J120" s="75">
        <v>0</v>
      </c>
      <c r="K120" s="74" t="s">
        <v>13</v>
      </c>
      <c r="L120" s="75">
        <v>0</v>
      </c>
      <c r="M120" s="74" t="s">
        <v>13</v>
      </c>
      <c r="N120" s="75">
        <v>0</v>
      </c>
    </row>
    <row r="121" spans="2:14" ht="13">
      <c r="B121" s="249"/>
      <c r="C121" s="20" t="s">
        <v>181</v>
      </c>
      <c r="D121" s="23">
        <v>1</v>
      </c>
      <c r="E121" s="249"/>
      <c r="F121" s="94" t="s">
        <v>194</v>
      </c>
      <c r="G121" s="74" t="s">
        <v>19</v>
      </c>
      <c r="H121" s="75">
        <v>0.61</v>
      </c>
      <c r="I121" s="6" t="s">
        <v>181</v>
      </c>
      <c r="J121" s="8">
        <v>0.78</v>
      </c>
      <c r="K121" s="6" t="s">
        <v>181</v>
      </c>
      <c r="L121" s="8">
        <v>0.77</v>
      </c>
      <c r="M121" s="6" t="s">
        <v>181</v>
      </c>
      <c r="N121" s="8">
        <v>0.71</v>
      </c>
    </row>
    <row r="122" spans="2:14" ht="13">
      <c r="B122" s="249"/>
      <c r="C122" s="78" t="s">
        <v>181</v>
      </c>
      <c r="D122" s="23">
        <v>1.1000000000000001</v>
      </c>
      <c r="E122" s="249"/>
      <c r="F122" s="94" t="s">
        <v>194</v>
      </c>
      <c r="G122" s="74" t="s">
        <v>19</v>
      </c>
      <c r="H122" s="75">
        <v>0.62</v>
      </c>
      <c r="I122" s="6" t="s">
        <v>181</v>
      </c>
      <c r="J122" s="8">
        <v>0.76</v>
      </c>
      <c r="K122" s="6" t="s">
        <v>181</v>
      </c>
      <c r="L122" s="8">
        <v>0.81</v>
      </c>
      <c r="M122" s="6" t="s">
        <v>181</v>
      </c>
      <c r="N122" s="8">
        <v>0.63</v>
      </c>
    </row>
    <row r="123" spans="2:14" ht="13">
      <c r="B123" s="249"/>
      <c r="C123" s="20" t="s">
        <v>181</v>
      </c>
      <c r="D123" s="23">
        <v>1.2</v>
      </c>
      <c r="E123" s="249"/>
      <c r="F123" s="94" t="s">
        <v>194</v>
      </c>
      <c r="G123" s="74" t="s">
        <v>19</v>
      </c>
      <c r="H123" s="75">
        <v>0.81</v>
      </c>
      <c r="I123" s="6" t="s">
        <v>181</v>
      </c>
      <c r="J123" s="8">
        <v>0.74</v>
      </c>
      <c r="K123" s="6" t="s">
        <v>181</v>
      </c>
      <c r="L123" s="8">
        <v>0.9</v>
      </c>
      <c r="M123" s="6" t="s">
        <v>181</v>
      </c>
      <c r="N123" s="8">
        <v>0.65</v>
      </c>
    </row>
    <row r="124" spans="2:14" ht="13">
      <c r="B124" s="249"/>
      <c r="C124" s="78" t="s">
        <v>181</v>
      </c>
      <c r="D124" s="23">
        <v>1.3</v>
      </c>
      <c r="E124" s="249"/>
      <c r="F124" s="94" t="s">
        <v>194</v>
      </c>
      <c r="G124" s="6" t="s">
        <v>181</v>
      </c>
      <c r="H124" s="8">
        <v>0.69</v>
      </c>
      <c r="I124" s="6" t="s">
        <v>181</v>
      </c>
      <c r="J124" s="8">
        <v>0.76</v>
      </c>
      <c r="K124" s="6" t="s">
        <v>181</v>
      </c>
      <c r="L124" s="8">
        <v>0.86</v>
      </c>
      <c r="M124" s="6" t="s">
        <v>181</v>
      </c>
      <c r="N124" s="8">
        <v>0.83</v>
      </c>
    </row>
    <row r="125" spans="2:14" ht="13">
      <c r="B125" s="249"/>
      <c r="C125" s="20" t="s">
        <v>181</v>
      </c>
      <c r="D125" s="23">
        <v>1.4</v>
      </c>
      <c r="E125" s="249"/>
      <c r="F125" s="94" t="s">
        <v>194</v>
      </c>
      <c r="G125" s="6" t="s">
        <v>181</v>
      </c>
      <c r="H125" s="8">
        <v>0.81</v>
      </c>
      <c r="I125" s="6" t="s">
        <v>181</v>
      </c>
      <c r="J125" s="8">
        <v>0.72</v>
      </c>
      <c r="K125" s="6" t="s">
        <v>181</v>
      </c>
      <c r="L125" s="8">
        <v>0.81</v>
      </c>
      <c r="M125" s="6" t="s">
        <v>181</v>
      </c>
      <c r="N125" s="8">
        <v>0.82</v>
      </c>
    </row>
    <row r="126" spans="2:14" ht="13">
      <c r="B126" s="249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2:14" ht="13">
      <c r="B127" s="249"/>
      <c r="C127" s="296" t="s">
        <v>16</v>
      </c>
      <c r="D127" s="249"/>
      <c r="E127" s="249"/>
      <c r="F127" s="249"/>
    </row>
    <row r="128" spans="2:14" ht="13">
      <c r="B128" s="249"/>
      <c r="C128" s="296" t="s">
        <v>1</v>
      </c>
      <c r="D128" s="249"/>
      <c r="E128" s="249"/>
      <c r="F128" s="249"/>
    </row>
    <row r="129" spans="1:26" ht="13">
      <c r="B129" s="249"/>
      <c r="C129" s="296" t="s">
        <v>2</v>
      </c>
      <c r="D129" s="249"/>
      <c r="E129" s="249"/>
      <c r="F129" s="249"/>
    </row>
    <row r="130" spans="1:26" ht="13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spans="1:26" ht="13">
      <c r="B131" s="341" t="s">
        <v>20</v>
      </c>
      <c r="C131" s="20" t="s">
        <v>13</v>
      </c>
      <c r="D131" s="22">
        <v>0</v>
      </c>
      <c r="E131" s="341" t="s">
        <v>58</v>
      </c>
      <c r="F131" s="6"/>
      <c r="G131" s="164"/>
      <c r="H131" s="164"/>
      <c r="I131" s="164"/>
      <c r="J131" s="164"/>
      <c r="K131" s="164"/>
      <c r="L131" s="164"/>
      <c r="M131" s="164"/>
      <c r="N131" s="164"/>
      <c r="P131" s="6"/>
    </row>
    <row r="132" spans="1:26" ht="13">
      <c r="B132" s="249"/>
      <c r="C132" s="20" t="s">
        <v>13</v>
      </c>
      <c r="D132" s="22">
        <v>0.1</v>
      </c>
      <c r="E132" s="249"/>
      <c r="F132" s="6"/>
      <c r="G132" s="164"/>
      <c r="H132" s="164"/>
      <c r="I132" s="164"/>
      <c r="J132" s="164"/>
      <c r="K132" s="164"/>
      <c r="L132" s="164"/>
      <c r="M132" s="164"/>
      <c r="N132" s="164"/>
      <c r="P132" s="6"/>
    </row>
    <row r="133" spans="1:26" ht="13">
      <c r="B133" s="249"/>
      <c r="C133" s="20" t="s">
        <v>13</v>
      </c>
      <c r="D133" s="22">
        <v>0.2</v>
      </c>
      <c r="E133" s="249"/>
      <c r="F133" s="6"/>
      <c r="G133" s="164"/>
      <c r="H133" s="164"/>
      <c r="I133" s="164"/>
      <c r="J133" s="164"/>
      <c r="K133" s="164"/>
      <c r="L133" s="164"/>
      <c r="M133" s="164"/>
      <c r="N133" s="164"/>
      <c r="P133" s="6"/>
    </row>
    <row r="134" spans="1:26" ht="13">
      <c r="B134" s="249"/>
      <c r="C134" s="20" t="s">
        <v>13</v>
      </c>
      <c r="D134" s="22">
        <v>0.3</v>
      </c>
      <c r="E134" s="249"/>
      <c r="F134" s="6"/>
      <c r="G134" s="164"/>
      <c r="H134" s="164"/>
      <c r="I134" s="164"/>
      <c r="J134" s="164"/>
      <c r="K134" s="164"/>
      <c r="L134" s="164"/>
      <c r="M134" s="164"/>
      <c r="N134" s="164"/>
      <c r="P134" s="6"/>
    </row>
    <row r="135" spans="1:26" ht="13">
      <c r="B135" s="249"/>
      <c r="C135" s="20" t="s">
        <v>13</v>
      </c>
      <c r="D135" s="22">
        <v>0.4</v>
      </c>
      <c r="E135" s="249"/>
      <c r="F135" s="6"/>
      <c r="G135" s="164"/>
      <c r="H135" s="164"/>
      <c r="I135" s="164"/>
      <c r="J135" s="164"/>
      <c r="K135" s="164"/>
      <c r="L135" s="164"/>
      <c r="M135" s="164"/>
      <c r="N135" s="164"/>
      <c r="P135" s="6"/>
    </row>
    <row r="136" spans="1:26" ht="13">
      <c r="B136" s="249"/>
      <c r="C136" s="6" t="s">
        <v>13</v>
      </c>
      <c r="D136" s="22">
        <v>0.5</v>
      </c>
      <c r="E136" s="249"/>
      <c r="F136" s="6"/>
      <c r="G136" s="74" t="s">
        <v>19</v>
      </c>
      <c r="H136" s="75">
        <v>0.59</v>
      </c>
      <c r="I136" s="74" t="s">
        <v>19</v>
      </c>
      <c r="J136" s="75">
        <v>0.45</v>
      </c>
      <c r="K136" s="6" t="s">
        <v>13</v>
      </c>
      <c r="L136" s="8">
        <v>0</v>
      </c>
      <c r="M136" s="6" t="s">
        <v>13</v>
      </c>
      <c r="N136" s="8">
        <v>0</v>
      </c>
      <c r="P136" s="6"/>
    </row>
    <row r="137" spans="1:26" ht="13">
      <c r="B137" s="249"/>
      <c r="C137" s="6" t="s">
        <v>15</v>
      </c>
      <c r="D137" s="22">
        <v>0.6</v>
      </c>
      <c r="E137" s="249"/>
      <c r="F137" s="6"/>
      <c r="G137" s="6" t="s">
        <v>19</v>
      </c>
      <c r="H137" s="8">
        <v>0.8</v>
      </c>
      <c r="I137" s="71" t="s">
        <v>108</v>
      </c>
      <c r="J137" s="72" t="s">
        <v>137</v>
      </c>
      <c r="K137" s="6" t="s">
        <v>15</v>
      </c>
      <c r="L137" s="8">
        <v>0.54</v>
      </c>
      <c r="M137" s="6" t="s">
        <v>19</v>
      </c>
      <c r="N137" s="8">
        <v>0.74</v>
      </c>
      <c r="P137" s="6"/>
    </row>
    <row r="138" spans="1:26" ht="13">
      <c r="B138" s="249"/>
      <c r="C138" s="73" t="s">
        <v>15</v>
      </c>
      <c r="D138" s="22">
        <v>0.7</v>
      </c>
      <c r="E138" s="249"/>
      <c r="F138" s="6"/>
      <c r="G138" s="6" t="s">
        <v>15</v>
      </c>
      <c r="H138" s="8">
        <v>0.76</v>
      </c>
      <c r="I138" s="6" t="s">
        <v>15</v>
      </c>
      <c r="J138" s="8">
        <v>0.76</v>
      </c>
      <c r="K138" s="6" t="s">
        <v>15</v>
      </c>
      <c r="L138" s="8">
        <v>0.93</v>
      </c>
      <c r="M138" s="6" t="s">
        <v>15</v>
      </c>
      <c r="N138" s="8">
        <v>0.78</v>
      </c>
      <c r="P138" s="6"/>
    </row>
    <row r="139" spans="1:26" ht="13">
      <c r="B139" s="249"/>
      <c r="C139" s="6" t="s">
        <v>15</v>
      </c>
      <c r="D139" s="22">
        <v>0.8</v>
      </c>
      <c r="E139" s="249"/>
      <c r="F139" s="6"/>
      <c r="G139" s="6" t="s">
        <v>15</v>
      </c>
      <c r="H139" s="8">
        <v>0.89</v>
      </c>
      <c r="I139" s="6" t="s">
        <v>15</v>
      </c>
      <c r="J139" s="8">
        <v>0.82</v>
      </c>
      <c r="K139" s="6" t="s">
        <v>15</v>
      </c>
      <c r="L139" s="8">
        <v>0.92</v>
      </c>
      <c r="M139" s="6" t="s">
        <v>15</v>
      </c>
      <c r="N139" s="8">
        <v>0.83</v>
      </c>
      <c r="P139" s="6"/>
    </row>
    <row r="140" spans="1:26" ht="13">
      <c r="B140" s="249"/>
      <c r="C140" s="73" t="s">
        <v>15</v>
      </c>
      <c r="D140" s="22">
        <v>0.9</v>
      </c>
      <c r="E140" s="249"/>
      <c r="F140" s="6"/>
      <c r="G140" s="6" t="s">
        <v>15</v>
      </c>
      <c r="H140" s="8">
        <v>0.89</v>
      </c>
      <c r="I140" s="6" t="s">
        <v>15</v>
      </c>
      <c r="J140" s="8">
        <v>0.82</v>
      </c>
      <c r="K140" s="6" t="s">
        <v>15</v>
      </c>
      <c r="L140" s="8">
        <v>0.93</v>
      </c>
      <c r="M140" s="6" t="s">
        <v>15</v>
      </c>
      <c r="N140" s="8">
        <v>0.82</v>
      </c>
      <c r="P140" s="6"/>
    </row>
    <row r="141" spans="1:26" ht="13">
      <c r="B141" s="249"/>
      <c r="C141" s="6" t="s">
        <v>15</v>
      </c>
      <c r="D141" s="22">
        <v>1</v>
      </c>
      <c r="E141" s="249"/>
      <c r="F141" s="6"/>
      <c r="G141" s="6" t="s">
        <v>15</v>
      </c>
      <c r="H141" s="8">
        <v>0.77</v>
      </c>
      <c r="I141" s="6" t="s">
        <v>15</v>
      </c>
      <c r="J141" s="8">
        <v>0.8</v>
      </c>
      <c r="K141" s="6" t="s">
        <v>15</v>
      </c>
      <c r="L141" s="8">
        <v>0.92</v>
      </c>
      <c r="M141" s="6" t="s">
        <v>15</v>
      </c>
      <c r="N141" s="8">
        <v>0.82</v>
      </c>
      <c r="P141" s="6"/>
    </row>
    <row r="142" spans="1:26" ht="13">
      <c r="B142" s="249"/>
      <c r="C142" s="73" t="s">
        <v>15</v>
      </c>
      <c r="D142" s="22">
        <v>1.1000000000000001</v>
      </c>
      <c r="E142" s="249"/>
      <c r="F142" s="6"/>
      <c r="G142" s="6" t="s">
        <v>15</v>
      </c>
      <c r="H142" s="8">
        <v>0.86</v>
      </c>
      <c r="I142" s="6" t="s">
        <v>15</v>
      </c>
      <c r="J142" s="8">
        <v>0.83</v>
      </c>
      <c r="K142" s="6" t="s">
        <v>15</v>
      </c>
      <c r="L142" s="8">
        <v>0.93</v>
      </c>
      <c r="M142" s="6" t="s">
        <v>15</v>
      </c>
      <c r="N142" s="8">
        <v>0.83</v>
      </c>
      <c r="P142" s="6"/>
    </row>
    <row r="143" spans="1:26" ht="13">
      <c r="B143" s="249"/>
      <c r="C143" s="6" t="s">
        <v>15</v>
      </c>
      <c r="D143" s="22">
        <v>1.2</v>
      </c>
      <c r="E143" s="249"/>
      <c r="F143" s="6"/>
      <c r="G143" s="6" t="s">
        <v>15</v>
      </c>
      <c r="H143" s="8">
        <v>0.89</v>
      </c>
      <c r="I143" s="6" t="s">
        <v>15</v>
      </c>
      <c r="J143" s="8">
        <v>0.76</v>
      </c>
      <c r="K143" s="6" t="s">
        <v>15</v>
      </c>
      <c r="L143" s="8">
        <v>0.93</v>
      </c>
      <c r="M143" s="6" t="s">
        <v>15</v>
      </c>
      <c r="N143" s="8">
        <v>0.83</v>
      </c>
      <c r="P143" s="6"/>
    </row>
    <row r="144" spans="1:26" ht="13">
      <c r="B144" s="249"/>
      <c r="C144" s="73" t="s">
        <v>15</v>
      </c>
      <c r="D144" s="22">
        <v>1.3</v>
      </c>
      <c r="E144" s="249"/>
      <c r="F144" s="6"/>
      <c r="G144" s="6" t="s">
        <v>15</v>
      </c>
      <c r="H144" s="8">
        <v>0.84</v>
      </c>
      <c r="I144" s="6" t="s">
        <v>15</v>
      </c>
      <c r="J144" s="8">
        <v>0.83</v>
      </c>
      <c r="K144" s="6" t="s">
        <v>15</v>
      </c>
      <c r="L144" s="8">
        <v>0.93</v>
      </c>
      <c r="M144" s="6" t="s">
        <v>15</v>
      </c>
      <c r="N144" s="8">
        <v>0.8</v>
      </c>
      <c r="P144" s="6"/>
    </row>
    <row r="145" spans="2:16" ht="13">
      <c r="B145" s="249"/>
      <c r="C145" s="6" t="s">
        <v>15</v>
      </c>
      <c r="D145" s="22">
        <v>1.4</v>
      </c>
      <c r="E145" s="249"/>
      <c r="F145" s="6"/>
      <c r="G145" s="6" t="s">
        <v>15</v>
      </c>
      <c r="H145" s="8">
        <v>0.89</v>
      </c>
      <c r="I145" s="6" t="s">
        <v>15</v>
      </c>
      <c r="J145" s="8">
        <v>0.84</v>
      </c>
      <c r="K145" s="6" t="s">
        <v>15</v>
      </c>
      <c r="L145" s="8">
        <v>0.93</v>
      </c>
      <c r="M145" s="6" t="s">
        <v>15</v>
      </c>
      <c r="N145" s="8">
        <v>0.84</v>
      </c>
      <c r="P145" s="6"/>
    </row>
    <row r="146" spans="2:16" ht="13">
      <c r="B146" s="249"/>
      <c r="C146" s="73" t="s">
        <v>15</v>
      </c>
      <c r="D146" s="22">
        <v>1.5</v>
      </c>
      <c r="E146" s="249"/>
      <c r="F146" s="6"/>
      <c r="G146" s="6" t="s">
        <v>15</v>
      </c>
      <c r="H146" s="8">
        <v>0.91</v>
      </c>
      <c r="I146" s="6" t="s">
        <v>15</v>
      </c>
      <c r="J146" s="8">
        <v>0.86</v>
      </c>
      <c r="K146" s="6" t="s">
        <v>15</v>
      </c>
      <c r="L146" s="8">
        <v>0.93</v>
      </c>
      <c r="M146" s="6" t="s">
        <v>15</v>
      </c>
      <c r="N146" s="8">
        <v>0.83</v>
      </c>
      <c r="P146" s="6"/>
    </row>
    <row r="147" spans="2:16" ht="13">
      <c r="B147" s="249"/>
      <c r="C147" s="6" t="s">
        <v>15</v>
      </c>
      <c r="D147" s="22">
        <v>1.6</v>
      </c>
      <c r="E147" s="249"/>
      <c r="F147" s="94"/>
      <c r="G147" s="6" t="s">
        <v>15</v>
      </c>
      <c r="H147" s="8">
        <v>0.84</v>
      </c>
      <c r="I147" s="6" t="s">
        <v>15</v>
      </c>
      <c r="J147" s="8">
        <v>0.84</v>
      </c>
      <c r="K147" s="6" t="s">
        <v>15</v>
      </c>
      <c r="L147" s="8">
        <v>0.93</v>
      </c>
      <c r="M147" s="6" t="s">
        <v>15</v>
      </c>
      <c r="N147" s="8">
        <v>0.81</v>
      </c>
      <c r="P147" s="94"/>
    </row>
    <row r="148" spans="2:16" ht="13">
      <c r="B148" s="249"/>
      <c r="C148" s="73" t="s">
        <v>15</v>
      </c>
      <c r="D148" s="22">
        <v>1.7</v>
      </c>
      <c r="E148" s="249"/>
      <c r="F148" s="94"/>
      <c r="G148" s="6" t="s">
        <v>15</v>
      </c>
      <c r="H148" s="8">
        <v>0.9</v>
      </c>
      <c r="I148" s="6" t="s">
        <v>15</v>
      </c>
      <c r="J148" s="8">
        <v>0.85</v>
      </c>
      <c r="K148" s="6" t="s">
        <v>15</v>
      </c>
      <c r="L148" s="8">
        <v>0.93</v>
      </c>
      <c r="M148" s="6" t="s">
        <v>15</v>
      </c>
      <c r="N148" s="8">
        <v>0.84</v>
      </c>
      <c r="P148" s="94"/>
    </row>
    <row r="149" spans="2:16" ht="13">
      <c r="B149" s="249"/>
      <c r="C149" s="6" t="s">
        <v>15</v>
      </c>
      <c r="D149" s="22">
        <v>1.8</v>
      </c>
      <c r="E149" s="249"/>
      <c r="F149" s="94" t="s">
        <v>44</v>
      </c>
      <c r="G149" s="6" t="s">
        <v>15</v>
      </c>
      <c r="H149" s="8">
        <v>0.49</v>
      </c>
      <c r="I149" s="6" t="s">
        <v>15</v>
      </c>
      <c r="J149" s="8">
        <v>0.82</v>
      </c>
      <c r="K149" s="6" t="s">
        <v>15</v>
      </c>
      <c r="L149" s="8">
        <v>0.92</v>
      </c>
      <c r="M149" s="6" t="s">
        <v>15</v>
      </c>
      <c r="N149" s="8">
        <v>0.8</v>
      </c>
      <c r="P149" s="94"/>
    </row>
    <row r="150" spans="2:16" ht="13">
      <c r="B150" s="249"/>
      <c r="C150" s="73" t="s">
        <v>15</v>
      </c>
      <c r="D150" s="22">
        <v>1.9</v>
      </c>
      <c r="E150" s="249"/>
      <c r="F150" s="94"/>
      <c r="G150" s="6" t="s">
        <v>15</v>
      </c>
      <c r="H150" s="8">
        <v>0.91</v>
      </c>
      <c r="I150" s="6" t="s">
        <v>15</v>
      </c>
      <c r="J150" s="8">
        <v>0.85</v>
      </c>
      <c r="K150" s="6" t="s">
        <v>15</v>
      </c>
      <c r="L150" s="8">
        <v>0.93</v>
      </c>
      <c r="M150" s="6" t="s">
        <v>15</v>
      </c>
      <c r="N150" s="8">
        <v>0.84</v>
      </c>
      <c r="P150" s="94"/>
    </row>
    <row r="151" spans="2:16" ht="13">
      <c r="B151" s="249"/>
      <c r="C151" s="6" t="s">
        <v>15</v>
      </c>
      <c r="D151" s="22">
        <v>2</v>
      </c>
      <c r="E151" s="249"/>
      <c r="F151" s="94"/>
      <c r="G151" s="6" t="s">
        <v>15</v>
      </c>
      <c r="H151" s="8">
        <v>0.91</v>
      </c>
      <c r="I151" s="6" t="s">
        <v>15</v>
      </c>
      <c r="J151" s="8">
        <v>0.84</v>
      </c>
      <c r="K151" s="6" t="s">
        <v>15</v>
      </c>
      <c r="L151" s="8">
        <v>0.93</v>
      </c>
      <c r="M151" s="6" t="s">
        <v>15</v>
      </c>
      <c r="N151" s="8">
        <v>0.84</v>
      </c>
      <c r="P151" s="94"/>
    </row>
    <row r="152" spans="2:16" ht="13">
      <c r="B152" s="249"/>
      <c r="C152" s="73" t="s">
        <v>15</v>
      </c>
      <c r="D152" s="22">
        <v>2.1</v>
      </c>
      <c r="E152" s="249"/>
      <c r="F152" s="94"/>
      <c r="G152" s="6" t="s">
        <v>15</v>
      </c>
      <c r="H152" s="8">
        <v>0.9</v>
      </c>
      <c r="I152" s="6" t="s">
        <v>15</v>
      </c>
      <c r="J152" s="8">
        <v>0.84</v>
      </c>
      <c r="K152" s="6" t="s">
        <v>15</v>
      </c>
      <c r="L152" s="8">
        <v>0.93</v>
      </c>
      <c r="M152" s="6" t="s">
        <v>15</v>
      </c>
      <c r="N152" s="8">
        <v>0.85</v>
      </c>
      <c r="P152" s="94"/>
    </row>
    <row r="153" spans="2:16" ht="13">
      <c r="B153" s="249"/>
      <c r="C153" s="6" t="s">
        <v>15</v>
      </c>
      <c r="D153" s="22">
        <v>2.2000000000000002</v>
      </c>
      <c r="E153" s="249"/>
      <c r="F153" s="94"/>
      <c r="G153" s="6" t="s">
        <v>15</v>
      </c>
      <c r="H153" s="8">
        <v>0.89</v>
      </c>
      <c r="I153" s="6" t="s">
        <v>15</v>
      </c>
      <c r="J153" s="8">
        <v>0.84</v>
      </c>
      <c r="K153" s="6" t="s">
        <v>15</v>
      </c>
      <c r="L153" s="8">
        <v>0.93</v>
      </c>
      <c r="M153" s="6" t="s">
        <v>15</v>
      </c>
      <c r="N153" s="8">
        <v>0.84</v>
      </c>
      <c r="P153" s="94"/>
    </row>
    <row r="154" spans="2:16" ht="13">
      <c r="B154" s="249"/>
      <c r="C154" s="73" t="s">
        <v>15</v>
      </c>
      <c r="D154" s="22">
        <v>2.2999999999999998</v>
      </c>
      <c r="E154" s="249"/>
      <c r="F154" s="94"/>
      <c r="G154" s="6" t="s">
        <v>15</v>
      </c>
      <c r="H154" s="8">
        <v>0.88</v>
      </c>
      <c r="I154" s="6" t="s">
        <v>15</v>
      </c>
      <c r="J154" s="8">
        <v>0.85</v>
      </c>
      <c r="K154" s="6" t="s">
        <v>15</v>
      </c>
      <c r="L154" s="8">
        <v>0.93</v>
      </c>
      <c r="M154" s="6" t="s">
        <v>15</v>
      </c>
      <c r="N154" s="8">
        <v>0.83</v>
      </c>
      <c r="P154" s="94"/>
    </row>
    <row r="155" spans="2:16" ht="13">
      <c r="B155" s="249"/>
      <c r="C155" s="6" t="s">
        <v>15</v>
      </c>
      <c r="D155" s="22">
        <v>2.4</v>
      </c>
      <c r="E155" s="249"/>
      <c r="F155" s="94"/>
      <c r="G155" s="6" t="s">
        <v>15</v>
      </c>
      <c r="H155" s="8">
        <v>0.9</v>
      </c>
      <c r="I155" s="6" t="s">
        <v>15</v>
      </c>
      <c r="J155" s="8">
        <v>0.84</v>
      </c>
      <c r="K155" s="6" t="s">
        <v>15</v>
      </c>
      <c r="L155" s="8">
        <v>0.93</v>
      </c>
      <c r="M155" s="6" t="s">
        <v>15</v>
      </c>
      <c r="N155" s="8">
        <v>0.84</v>
      </c>
      <c r="P155" s="94"/>
    </row>
    <row r="156" spans="2:16" ht="13">
      <c r="B156" s="249"/>
      <c r="C156" s="73" t="s">
        <v>15</v>
      </c>
      <c r="D156" s="22">
        <v>2.5</v>
      </c>
      <c r="E156" s="249"/>
      <c r="F156" s="94"/>
      <c r="G156" s="6" t="s">
        <v>15</v>
      </c>
      <c r="H156" s="8">
        <v>0.87</v>
      </c>
      <c r="I156" s="6" t="s">
        <v>15</v>
      </c>
      <c r="J156" s="8">
        <v>0.84</v>
      </c>
      <c r="K156" s="6" t="s">
        <v>15</v>
      </c>
      <c r="L156" s="8">
        <v>0.94</v>
      </c>
      <c r="M156" s="6" t="s">
        <v>15</v>
      </c>
      <c r="N156" s="8">
        <v>0.84</v>
      </c>
      <c r="P156" s="94"/>
    </row>
    <row r="157" spans="2:16" ht="13">
      <c r="B157" s="249"/>
      <c r="C157" s="6" t="s">
        <v>15</v>
      </c>
      <c r="D157" s="22">
        <v>2.6</v>
      </c>
      <c r="E157" s="249"/>
      <c r="F157" s="94"/>
      <c r="G157" s="6" t="s">
        <v>15</v>
      </c>
      <c r="H157" s="8">
        <v>0.31</v>
      </c>
      <c r="I157" s="6" t="s">
        <v>15</v>
      </c>
      <c r="J157" s="8">
        <v>0.77</v>
      </c>
      <c r="K157" s="6" t="s">
        <v>15</v>
      </c>
      <c r="L157" s="8">
        <v>0.8</v>
      </c>
      <c r="M157" s="6" t="s">
        <v>15</v>
      </c>
      <c r="N157" s="8">
        <v>0.7</v>
      </c>
      <c r="P157" s="94"/>
    </row>
    <row r="158" spans="2:16" ht="13">
      <c r="B158" s="249"/>
      <c r="C158" s="73" t="s">
        <v>15</v>
      </c>
      <c r="D158" s="22">
        <v>2.7</v>
      </c>
      <c r="E158" s="249"/>
      <c r="F158" s="94"/>
      <c r="G158" s="6" t="s">
        <v>15</v>
      </c>
      <c r="H158" s="8">
        <v>0.87</v>
      </c>
      <c r="I158" s="6" t="s">
        <v>15</v>
      </c>
      <c r="J158" s="8">
        <v>0.83</v>
      </c>
      <c r="K158" s="6" t="s">
        <v>15</v>
      </c>
      <c r="L158" s="8">
        <v>0.93</v>
      </c>
      <c r="M158" s="6" t="s">
        <v>15</v>
      </c>
      <c r="N158" s="8">
        <v>0.82</v>
      </c>
      <c r="P158" s="94"/>
    </row>
    <row r="159" spans="2:16" ht="13">
      <c r="B159" s="249"/>
      <c r="C159" s="6" t="s">
        <v>15</v>
      </c>
      <c r="D159" s="22">
        <v>2.8</v>
      </c>
      <c r="E159" s="249"/>
      <c r="F159" s="94"/>
      <c r="G159" s="6" t="s">
        <v>15</v>
      </c>
      <c r="H159" s="8">
        <v>0.87</v>
      </c>
      <c r="I159" s="6" t="s">
        <v>15</v>
      </c>
      <c r="J159" s="8">
        <v>0.83</v>
      </c>
      <c r="K159" s="6" t="s">
        <v>15</v>
      </c>
      <c r="L159" s="8">
        <v>0.92</v>
      </c>
      <c r="M159" s="6" t="s">
        <v>15</v>
      </c>
      <c r="N159" s="8">
        <v>0.84</v>
      </c>
      <c r="P159" s="94"/>
    </row>
    <row r="160" spans="2:16" ht="13">
      <c r="B160" s="249"/>
      <c r="C160" s="73" t="s">
        <v>15</v>
      </c>
      <c r="D160" s="22">
        <v>2.9</v>
      </c>
      <c r="E160" s="249"/>
      <c r="F160" s="94"/>
      <c r="G160" s="6" t="s">
        <v>15</v>
      </c>
      <c r="H160" s="8">
        <v>0.87</v>
      </c>
      <c r="I160" s="6" t="s">
        <v>15</v>
      </c>
      <c r="J160" s="8">
        <v>0.84</v>
      </c>
      <c r="K160" s="6" t="s">
        <v>15</v>
      </c>
      <c r="L160" s="8">
        <v>0.93</v>
      </c>
      <c r="M160" s="6" t="s">
        <v>15</v>
      </c>
      <c r="N160" s="8">
        <v>0.85</v>
      </c>
      <c r="P160" s="94"/>
    </row>
    <row r="161" spans="2:16" ht="13">
      <c r="B161" s="249"/>
      <c r="C161" s="6" t="s">
        <v>15</v>
      </c>
      <c r="D161" s="22">
        <v>3</v>
      </c>
      <c r="E161" s="249"/>
      <c r="F161" s="94"/>
      <c r="G161" s="6" t="s">
        <v>15</v>
      </c>
      <c r="H161" s="8">
        <v>0.87</v>
      </c>
      <c r="I161" s="6" t="s">
        <v>15</v>
      </c>
      <c r="J161" s="8">
        <v>0.82</v>
      </c>
      <c r="K161" s="6" t="s">
        <v>15</v>
      </c>
      <c r="L161" s="8">
        <v>0.93</v>
      </c>
      <c r="M161" s="6" t="s">
        <v>15</v>
      </c>
      <c r="N161" s="8">
        <v>0.84</v>
      </c>
      <c r="P161" s="94"/>
    </row>
    <row r="162" spans="2:16" ht="13">
      <c r="B162" s="249"/>
      <c r="C162" s="73" t="s">
        <v>15</v>
      </c>
      <c r="D162" s="22">
        <v>3.1</v>
      </c>
      <c r="E162" s="249"/>
      <c r="F162" s="94"/>
      <c r="G162" s="71" t="s">
        <v>119</v>
      </c>
      <c r="H162" s="71" t="s">
        <v>138</v>
      </c>
      <c r="I162" s="6" t="s">
        <v>15</v>
      </c>
      <c r="J162" s="8">
        <v>0.63</v>
      </c>
      <c r="K162" s="6" t="s">
        <v>15</v>
      </c>
      <c r="L162" s="8">
        <v>0.93</v>
      </c>
      <c r="M162" s="6" t="s">
        <v>15</v>
      </c>
      <c r="N162" s="8">
        <v>0.82</v>
      </c>
      <c r="P162" s="94"/>
    </row>
    <row r="163" spans="2:16" ht="13">
      <c r="B163" s="249"/>
      <c r="C163" s="6" t="s">
        <v>15</v>
      </c>
      <c r="D163" s="22">
        <v>3.2</v>
      </c>
      <c r="E163" s="249"/>
      <c r="F163" s="94"/>
      <c r="G163" s="74" t="s">
        <v>13</v>
      </c>
      <c r="H163" s="75">
        <v>0</v>
      </c>
      <c r="I163" s="74" t="s">
        <v>107</v>
      </c>
      <c r="J163" s="75">
        <v>0.46</v>
      </c>
      <c r="K163" s="6" t="s">
        <v>15</v>
      </c>
      <c r="L163" s="8">
        <v>0.91</v>
      </c>
      <c r="M163" s="6" t="s">
        <v>15</v>
      </c>
      <c r="N163" s="8">
        <v>0.82</v>
      </c>
      <c r="P163" s="94"/>
    </row>
    <row r="164" spans="2:16" ht="13">
      <c r="B164" s="249"/>
      <c r="C164" s="73" t="s">
        <v>15</v>
      </c>
      <c r="D164" s="22">
        <v>3.3</v>
      </c>
      <c r="E164" s="249"/>
      <c r="F164" s="94"/>
      <c r="G164" s="6" t="s">
        <v>15</v>
      </c>
      <c r="H164" s="8">
        <v>0.35</v>
      </c>
      <c r="I164" s="6" t="s">
        <v>15</v>
      </c>
      <c r="J164" s="8">
        <v>0.45</v>
      </c>
      <c r="K164" s="6" t="s">
        <v>15</v>
      </c>
      <c r="L164" s="8">
        <v>0.89</v>
      </c>
      <c r="M164" s="6" t="s">
        <v>15</v>
      </c>
      <c r="N164" s="8">
        <v>0.83</v>
      </c>
      <c r="P164" s="94"/>
    </row>
    <row r="165" spans="2:16" ht="13">
      <c r="B165" s="249"/>
      <c r="C165" s="6" t="s">
        <v>15</v>
      </c>
      <c r="D165" s="22">
        <v>3.4</v>
      </c>
      <c r="E165" s="249"/>
      <c r="F165" s="94"/>
      <c r="G165" s="74" t="s">
        <v>13</v>
      </c>
      <c r="H165" s="75">
        <v>0</v>
      </c>
      <c r="I165" s="6" t="s">
        <v>15</v>
      </c>
      <c r="J165" s="8">
        <v>0.6</v>
      </c>
      <c r="K165" s="6" t="s">
        <v>15</v>
      </c>
      <c r="L165" s="8">
        <v>0.89</v>
      </c>
      <c r="M165" s="6" t="s">
        <v>15</v>
      </c>
      <c r="N165" s="8">
        <v>0.82</v>
      </c>
      <c r="P165" s="94"/>
    </row>
    <row r="166" spans="2:16" ht="13">
      <c r="B166" s="249"/>
      <c r="C166" s="73" t="s">
        <v>15</v>
      </c>
      <c r="D166" s="22">
        <v>3.5</v>
      </c>
      <c r="E166" s="249"/>
      <c r="F166" s="94"/>
      <c r="G166" s="74" t="s">
        <v>13</v>
      </c>
      <c r="H166" s="75">
        <v>0</v>
      </c>
      <c r="I166" s="6" t="s">
        <v>15</v>
      </c>
      <c r="J166" s="8">
        <v>0.51</v>
      </c>
      <c r="K166" s="6" t="s">
        <v>15</v>
      </c>
      <c r="L166" s="8">
        <v>0.87</v>
      </c>
      <c r="M166" s="6" t="s">
        <v>15</v>
      </c>
      <c r="N166" s="8">
        <v>0.82</v>
      </c>
      <c r="P166" s="94"/>
    </row>
    <row r="167" spans="2:16" ht="13">
      <c r="B167" s="249"/>
      <c r="C167" s="6" t="s">
        <v>15</v>
      </c>
      <c r="D167" s="22">
        <v>3.6</v>
      </c>
      <c r="E167" s="249"/>
      <c r="F167" s="94" t="s">
        <v>80</v>
      </c>
      <c r="G167" s="74" t="s">
        <v>13</v>
      </c>
      <c r="H167" s="75">
        <v>0</v>
      </c>
      <c r="I167" s="6" t="s">
        <v>15</v>
      </c>
      <c r="J167" s="8">
        <v>0.64</v>
      </c>
      <c r="K167" s="6" t="s">
        <v>15</v>
      </c>
      <c r="L167" s="8">
        <v>0.4</v>
      </c>
      <c r="M167" s="6" t="s">
        <v>15</v>
      </c>
      <c r="N167" s="8">
        <v>0.82</v>
      </c>
      <c r="P167" s="94"/>
    </row>
    <row r="168" spans="2:16" ht="13">
      <c r="B168" s="249"/>
      <c r="C168" s="73" t="s">
        <v>15</v>
      </c>
      <c r="D168" s="22">
        <v>3.7</v>
      </c>
      <c r="E168" s="249"/>
      <c r="F168" s="94"/>
      <c r="G168" s="6" t="s">
        <v>15</v>
      </c>
      <c r="H168" s="8">
        <v>0.73</v>
      </c>
      <c r="I168" s="6" t="s">
        <v>15</v>
      </c>
      <c r="J168" s="8">
        <v>0.64</v>
      </c>
      <c r="K168" s="6" t="s">
        <v>15</v>
      </c>
      <c r="L168" s="8">
        <v>0.87</v>
      </c>
      <c r="M168" s="6" t="s">
        <v>15</v>
      </c>
      <c r="N168" s="8">
        <v>0.81</v>
      </c>
      <c r="P168" s="94"/>
    </row>
    <row r="169" spans="2:16" ht="13">
      <c r="B169" s="249"/>
      <c r="C169" s="6" t="s">
        <v>15</v>
      </c>
      <c r="D169" s="22">
        <v>3.8</v>
      </c>
      <c r="E169" s="249"/>
      <c r="F169" s="94"/>
      <c r="G169" s="6" t="s">
        <v>15</v>
      </c>
      <c r="H169" s="8">
        <v>0.7</v>
      </c>
      <c r="I169" s="6" t="s">
        <v>15</v>
      </c>
      <c r="J169" s="8">
        <v>0.7</v>
      </c>
      <c r="K169" s="6" t="s">
        <v>15</v>
      </c>
      <c r="L169" s="8">
        <v>0.85</v>
      </c>
      <c r="M169" s="6" t="s">
        <v>15</v>
      </c>
      <c r="N169" s="8">
        <v>0.79</v>
      </c>
      <c r="P169" s="94"/>
    </row>
    <row r="170" spans="2:16" ht="13">
      <c r="B170" s="249"/>
      <c r="C170" s="73" t="s">
        <v>15</v>
      </c>
      <c r="D170" s="22">
        <v>3.9</v>
      </c>
      <c r="E170" s="249"/>
      <c r="F170" s="94"/>
      <c r="G170" s="6" t="s">
        <v>15</v>
      </c>
      <c r="H170" s="8">
        <v>0.56999999999999995</v>
      </c>
      <c r="I170" s="6" t="s">
        <v>15</v>
      </c>
      <c r="J170" s="8">
        <v>0.47</v>
      </c>
      <c r="K170" s="6" t="s">
        <v>15</v>
      </c>
      <c r="L170" s="8">
        <v>0.88</v>
      </c>
      <c r="M170" s="6" t="s">
        <v>15</v>
      </c>
      <c r="N170" s="8">
        <v>0.64</v>
      </c>
      <c r="P170" s="94"/>
    </row>
    <row r="171" spans="2:16" ht="13">
      <c r="B171" s="249"/>
      <c r="C171" s="6" t="s">
        <v>15</v>
      </c>
      <c r="D171" s="22">
        <v>4</v>
      </c>
      <c r="E171" s="249"/>
      <c r="F171" s="94"/>
      <c r="G171" s="6" t="s">
        <v>15</v>
      </c>
      <c r="H171" s="8">
        <v>0.63</v>
      </c>
      <c r="I171" s="6" t="s">
        <v>15</v>
      </c>
      <c r="J171" s="8">
        <v>0.7</v>
      </c>
      <c r="K171" s="6" t="s">
        <v>15</v>
      </c>
      <c r="L171" s="8">
        <v>0.89</v>
      </c>
      <c r="M171" s="6" t="s">
        <v>15</v>
      </c>
      <c r="N171" s="8">
        <v>0.64</v>
      </c>
      <c r="P171" s="94"/>
    </row>
    <row r="172" spans="2:16" ht="13">
      <c r="B172" s="249"/>
      <c r="C172" s="6" t="s">
        <v>15</v>
      </c>
      <c r="D172" s="22">
        <v>4.0999999999999996</v>
      </c>
      <c r="E172" s="249"/>
      <c r="F172" s="94"/>
      <c r="G172" s="74" t="s">
        <v>13</v>
      </c>
      <c r="H172" s="75">
        <v>0</v>
      </c>
      <c r="I172" s="74" t="s">
        <v>107</v>
      </c>
      <c r="J172" s="75">
        <v>0.43</v>
      </c>
      <c r="K172" s="6" t="s">
        <v>15</v>
      </c>
      <c r="L172" s="8">
        <v>0.89</v>
      </c>
      <c r="M172" s="6" t="s">
        <v>15</v>
      </c>
      <c r="N172" s="8">
        <v>0.72</v>
      </c>
      <c r="P172" s="94"/>
    </row>
    <row r="173" spans="2:16" ht="13">
      <c r="B173" s="249"/>
      <c r="C173" s="73" t="s">
        <v>15</v>
      </c>
      <c r="D173" s="22">
        <v>4.2</v>
      </c>
      <c r="E173" s="249"/>
      <c r="F173" s="94"/>
      <c r="G173" s="74" t="s">
        <v>13</v>
      </c>
      <c r="H173" s="75">
        <v>0</v>
      </c>
      <c r="I173" s="74" t="s">
        <v>107</v>
      </c>
      <c r="J173" s="75">
        <v>0.53</v>
      </c>
      <c r="K173" s="6" t="s">
        <v>15</v>
      </c>
      <c r="L173" s="8">
        <v>0.87</v>
      </c>
      <c r="M173" s="6" t="s">
        <v>15</v>
      </c>
      <c r="N173" s="8">
        <v>0.6</v>
      </c>
      <c r="P173" s="94"/>
    </row>
    <row r="174" spans="2:16" ht="13">
      <c r="B174" s="249"/>
      <c r="C174" s="6" t="s">
        <v>15</v>
      </c>
      <c r="D174" s="22">
        <v>4.3</v>
      </c>
      <c r="E174" s="249"/>
      <c r="F174" s="94"/>
      <c r="G174" s="74" t="s">
        <v>13</v>
      </c>
      <c r="H174" s="75">
        <v>0</v>
      </c>
      <c r="I174" s="60" t="s">
        <v>13</v>
      </c>
      <c r="J174" s="61">
        <v>0</v>
      </c>
      <c r="K174" s="6" t="s">
        <v>15</v>
      </c>
      <c r="L174" s="8">
        <v>0.87</v>
      </c>
      <c r="M174" s="6" t="s">
        <v>15</v>
      </c>
      <c r="N174" s="8">
        <v>0.54</v>
      </c>
      <c r="P174" s="94"/>
    </row>
    <row r="175" spans="2:16" ht="13">
      <c r="B175" s="249"/>
      <c r="C175" s="73" t="s">
        <v>15</v>
      </c>
      <c r="D175" s="22">
        <v>4.4000000000000004</v>
      </c>
      <c r="E175" s="249"/>
      <c r="F175" s="94"/>
      <c r="G175" s="74" t="s">
        <v>13</v>
      </c>
      <c r="H175" s="75">
        <v>0</v>
      </c>
      <c r="I175" s="74" t="s">
        <v>107</v>
      </c>
      <c r="J175" s="75">
        <v>0.34</v>
      </c>
      <c r="K175" s="6" t="s">
        <v>15</v>
      </c>
      <c r="L175" s="8">
        <v>0.85</v>
      </c>
      <c r="M175" s="6" t="s">
        <v>15</v>
      </c>
      <c r="N175" s="8">
        <v>0.66</v>
      </c>
      <c r="P175" s="94"/>
    </row>
    <row r="176" spans="2:16" ht="13">
      <c r="B176" s="249"/>
      <c r="C176" s="6" t="s">
        <v>15</v>
      </c>
      <c r="D176" s="22">
        <v>4.5</v>
      </c>
      <c r="E176" s="249"/>
      <c r="F176" s="94"/>
      <c r="G176" s="6" t="s">
        <v>15</v>
      </c>
      <c r="H176" s="8">
        <v>0.62</v>
      </c>
      <c r="I176" s="6" t="s">
        <v>15</v>
      </c>
      <c r="J176" s="8">
        <v>0.39</v>
      </c>
      <c r="K176" s="6" t="s">
        <v>15</v>
      </c>
      <c r="L176" s="8">
        <v>0.9</v>
      </c>
      <c r="M176" s="6" t="s">
        <v>15</v>
      </c>
      <c r="N176" s="8">
        <v>0.7</v>
      </c>
      <c r="P176" s="94"/>
    </row>
    <row r="177" spans="2:16" ht="13">
      <c r="B177" s="249"/>
      <c r="C177" s="73" t="s">
        <v>15</v>
      </c>
      <c r="D177" s="22">
        <v>4.5999999999999996</v>
      </c>
      <c r="E177" s="249"/>
      <c r="F177" s="94"/>
      <c r="G177" s="74" t="s">
        <v>13</v>
      </c>
      <c r="H177" s="75">
        <v>0</v>
      </c>
      <c r="I177" s="60" t="s">
        <v>13</v>
      </c>
      <c r="J177" s="61">
        <v>0</v>
      </c>
      <c r="K177" s="6" t="s">
        <v>15</v>
      </c>
      <c r="L177" s="8">
        <v>0.85</v>
      </c>
      <c r="M177" s="6" t="s">
        <v>15</v>
      </c>
      <c r="N177" s="8">
        <v>0.76</v>
      </c>
      <c r="P177" s="94"/>
    </row>
    <row r="178" spans="2:16" ht="13">
      <c r="B178" s="249"/>
      <c r="C178" s="6" t="s">
        <v>15</v>
      </c>
      <c r="D178" s="22">
        <v>4.7</v>
      </c>
      <c r="E178" s="249"/>
      <c r="F178" s="94"/>
      <c r="G178" s="6" t="s">
        <v>15</v>
      </c>
      <c r="H178" s="8">
        <v>0.46</v>
      </c>
      <c r="I178" s="6" t="s">
        <v>15</v>
      </c>
      <c r="J178" s="8">
        <v>0.4</v>
      </c>
      <c r="K178" s="6" t="s">
        <v>15</v>
      </c>
      <c r="L178" s="8">
        <v>0.89</v>
      </c>
      <c r="M178" s="6" t="s">
        <v>15</v>
      </c>
      <c r="N178" s="8">
        <v>0.78</v>
      </c>
      <c r="P178" s="94"/>
    </row>
    <row r="179" spans="2:16" ht="13">
      <c r="B179" s="249"/>
      <c r="C179" s="73" t="s">
        <v>15</v>
      </c>
      <c r="D179" s="22">
        <v>4.8</v>
      </c>
      <c r="E179" s="249"/>
      <c r="F179" s="94"/>
      <c r="G179" s="74" t="s">
        <v>13</v>
      </c>
      <c r="H179" s="75">
        <v>0</v>
      </c>
      <c r="I179" s="6" t="s">
        <v>15</v>
      </c>
      <c r="J179" s="8">
        <v>0.28000000000000003</v>
      </c>
      <c r="K179" s="6" t="s">
        <v>15</v>
      </c>
      <c r="L179" s="8">
        <v>0.88</v>
      </c>
      <c r="M179" s="6" t="s">
        <v>15</v>
      </c>
      <c r="N179" s="8">
        <v>0.78</v>
      </c>
      <c r="P179" s="94"/>
    </row>
    <row r="180" spans="2:16" ht="13">
      <c r="B180" s="249"/>
      <c r="C180" s="20" t="s">
        <v>13</v>
      </c>
      <c r="D180" s="22">
        <v>4.9000000000000004</v>
      </c>
      <c r="E180" s="249"/>
      <c r="F180" s="94"/>
      <c r="G180" s="164"/>
      <c r="H180" s="164"/>
      <c r="I180" s="166"/>
      <c r="J180" s="166"/>
      <c r="K180" s="164"/>
      <c r="L180" s="164"/>
      <c r="M180" s="164"/>
      <c r="N180" s="164"/>
      <c r="P180" s="94"/>
    </row>
    <row r="181" spans="2:16" ht="13">
      <c r="B181" s="249"/>
      <c r="C181" s="20" t="s">
        <v>13</v>
      </c>
      <c r="D181" s="22">
        <v>5</v>
      </c>
      <c r="E181" s="249"/>
      <c r="F181" s="94"/>
      <c r="G181" s="164"/>
      <c r="H181" s="164"/>
      <c r="I181" s="166"/>
      <c r="J181" s="166"/>
      <c r="K181" s="164"/>
      <c r="L181" s="164"/>
      <c r="M181" s="164"/>
      <c r="N181" s="164"/>
      <c r="P181" s="94"/>
    </row>
    <row r="182" spans="2:16" ht="13">
      <c r="B182" s="249"/>
      <c r="C182" s="20" t="s">
        <v>13</v>
      </c>
      <c r="D182" s="22">
        <v>5.0999999999999996</v>
      </c>
      <c r="E182" s="249"/>
      <c r="F182" s="94"/>
      <c r="G182" s="164"/>
      <c r="H182" s="164"/>
      <c r="I182" s="166"/>
      <c r="J182" s="166"/>
      <c r="K182" s="164"/>
      <c r="L182" s="164"/>
      <c r="M182" s="164"/>
      <c r="N182" s="164"/>
      <c r="P182" s="94"/>
    </row>
    <row r="183" spans="2:16" ht="13">
      <c r="B183" s="249"/>
      <c r="C183" s="20" t="s">
        <v>13</v>
      </c>
      <c r="D183" s="22">
        <v>5.2</v>
      </c>
      <c r="E183" s="249"/>
      <c r="F183" s="94"/>
      <c r="G183" s="164"/>
      <c r="H183" s="164"/>
      <c r="I183" s="166"/>
      <c r="J183" s="166"/>
      <c r="K183" s="164"/>
      <c r="L183" s="164"/>
      <c r="M183" s="164"/>
      <c r="N183" s="164"/>
      <c r="P183" s="94"/>
    </row>
    <row r="184" spans="2:16" ht="13">
      <c r="B184" s="249"/>
      <c r="C184" s="20" t="s">
        <v>13</v>
      </c>
      <c r="D184" s="22">
        <v>5.3</v>
      </c>
      <c r="E184" s="249"/>
      <c r="F184" s="94"/>
      <c r="G184" s="164"/>
      <c r="H184" s="164"/>
      <c r="I184" s="166"/>
      <c r="J184" s="166"/>
      <c r="K184" s="164"/>
      <c r="L184" s="164"/>
      <c r="M184" s="164"/>
      <c r="N184" s="164"/>
      <c r="P184" s="94"/>
    </row>
    <row r="185" spans="2:16" ht="13">
      <c r="B185" s="249"/>
      <c r="C185" s="20" t="s">
        <v>13</v>
      </c>
      <c r="D185" s="22">
        <v>5.4</v>
      </c>
      <c r="E185" s="249"/>
      <c r="F185" s="94"/>
      <c r="G185" s="164"/>
      <c r="H185" s="164"/>
      <c r="I185" s="166"/>
      <c r="J185" s="166"/>
      <c r="K185" s="164"/>
      <c r="L185" s="164"/>
      <c r="M185" s="164"/>
      <c r="N185" s="164"/>
      <c r="P185" s="94"/>
    </row>
    <row r="186" spans="2:16" ht="13">
      <c r="B186" s="249"/>
      <c r="C186" s="20" t="s">
        <v>13</v>
      </c>
      <c r="D186" s="22">
        <v>5.5</v>
      </c>
      <c r="E186" s="249"/>
      <c r="F186" s="94"/>
      <c r="G186" s="164"/>
      <c r="H186" s="164"/>
      <c r="I186" s="166"/>
      <c r="J186" s="166"/>
      <c r="K186" s="164"/>
      <c r="L186" s="164"/>
      <c r="M186" s="164"/>
      <c r="N186" s="164"/>
      <c r="P186" s="94"/>
    </row>
    <row r="187" spans="2:16" ht="13">
      <c r="B187" s="249"/>
      <c r="C187" s="20" t="s">
        <v>13</v>
      </c>
      <c r="D187" s="22">
        <v>5.6</v>
      </c>
      <c r="E187" s="249"/>
      <c r="F187" s="94"/>
      <c r="G187" s="164"/>
      <c r="H187" s="164"/>
      <c r="I187" s="166"/>
      <c r="J187" s="166"/>
      <c r="K187" s="164"/>
      <c r="L187" s="164"/>
      <c r="M187" s="164"/>
      <c r="N187" s="164"/>
      <c r="P187" s="94"/>
    </row>
    <row r="188" spans="2:16" ht="13">
      <c r="B188" s="249"/>
      <c r="C188" s="20" t="s">
        <v>13</v>
      </c>
      <c r="D188" s="22">
        <v>5.7</v>
      </c>
      <c r="E188" s="249"/>
      <c r="F188" s="94"/>
      <c r="G188" s="164"/>
      <c r="H188" s="164"/>
      <c r="I188" s="166"/>
      <c r="J188" s="166"/>
      <c r="K188" s="164"/>
      <c r="L188" s="164"/>
      <c r="M188" s="164"/>
      <c r="N188" s="164"/>
      <c r="P188" s="94"/>
    </row>
    <row r="189" spans="2:16" ht="13">
      <c r="B189" s="249"/>
      <c r="C189" s="20" t="s">
        <v>13</v>
      </c>
      <c r="D189" s="22">
        <v>5.8</v>
      </c>
      <c r="E189" s="249"/>
      <c r="F189" s="94"/>
      <c r="G189" s="164"/>
      <c r="H189" s="164"/>
      <c r="I189" s="166"/>
      <c r="J189" s="166"/>
      <c r="K189" s="164"/>
      <c r="L189" s="164"/>
      <c r="M189" s="164"/>
      <c r="N189" s="164"/>
      <c r="P189" s="94"/>
    </row>
    <row r="190" spans="2:16" ht="13">
      <c r="B190" s="249"/>
      <c r="C190" s="20" t="s">
        <v>13</v>
      </c>
      <c r="D190" s="22">
        <v>5.9</v>
      </c>
      <c r="E190" s="249"/>
      <c r="F190" s="94"/>
      <c r="G190" s="164"/>
      <c r="H190" s="164"/>
      <c r="I190" s="166"/>
      <c r="J190" s="166"/>
      <c r="K190" s="164"/>
      <c r="L190" s="164"/>
      <c r="M190" s="164"/>
      <c r="N190" s="164"/>
      <c r="P190" s="94"/>
    </row>
    <row r="191" spans="2:16" ht="13">
      <c r="B191" s="249"/>
      <c r="C191" s="20" t="s">
        <v>15</v>
      </c>
      <c r="D191" s="22">
        <v>6</v>
      </c>
      <c r="E191" s="249"/>
      <c r="F191" s="94" t="s">
        <v>80</v>
      </c>
      <c r="G191" s="6" t="s">
        <v>15</v>
      </c>
      <c r="H191" s="8">
        <v>0.66</v>
      </c>
      <c r="I191" s="6" t="s">
        <v>15</v>
      </c>
      <c r="J191" s="8">
        <v>0.28000000000000003</v>
      </c>
      <c r="K191" s="6" t="s">
        <v>15</v>
      </c>
      <c r="L191" s="8">
        <v>0.89</v>
      </c>
      <c r="M191" s="6" t="s">
        <v>15</v>
      </c>
      <c r="N191" s="8">
        <v>0.8</v>
      </c>
      <c r="P191" s="94"/>
    </row>
    <row r="192" spans="2:16" ht="13">
      <c r="B192" s="249"/>
      <c r="C192" s="20" t="s">
        <v>15</v>
      </c>
      <c r="D192" s="22">
        <v>6.1</v>
      </c>
      <c r="E192" s="249"/>
      <c r="F192" s="94" t="s">
        <v>44</v>
      </c>
      <c r="G192" s="74" t="s">
        <v>13</v>
      </c>
      <c r="H192" s="75">
        <v>0</v>
      </c>
      <c r="I192" s="74" t="s">
        <v>13</v>
      </c>
      <c r="J192" s="75">
        <v>0</v>
      </c>
      <c r="K192" s="6" t="s">
        <v>15</v>
      </c>
      <c r="L192" s="8">
        <v>0.83</v>
      </c>
      <c r="M192" s="6" t="s">
        <v>15</v>
      </c>
      <c r="N192" s="8">
        <v>0.72</v>
      </c>
      <c r="P192" s="94"/>
    </row>
    <row r="193" spans="2:16" ht="13">
      <c r="B193" s="249"/>
      <c r="C193" s="20" t="s">
        <v>13</v>
      </c>
      <c r="D193" s="22">
        <v>6.2</v>
      </c>
      <c r="E193" s="249"/>
      <c r="F193" s="94"/>
      <c r="G193" s="164"/>
      <c r="H193" s="164"/>
      <c r="I193" s="166"/>
      <c r="J193" s="166"/>
      <c r="K193" s="164"/>
      <c r="L193" s="164"/>
      <c r="M193" s="164"/>
      <c r="N193" s="164"/>
      <c r="P193" s="94"/>
    </row>
    <row r="194" spans="2:16" ht="13">
      <c r="B194" s="249"/>
      <c r="C194" s="20" t="s">
        <v>15</v>
      </c>
      <c r="D194" s="22">
        <v>6.3</v>
      </c>
      <c r="E194" s="249"/>
      <c r="F194" s="94"/>
      <c r="G194" s="74" t="s">
        <v>13</v>
      </c>
      <c r="H194" s="75">
        <v>0</v>
      </c>
      <c r="I194" s="6" t="s">
        <v>15</v>
      </c>
      <c r="J194" s="8">
        <v>0.52</v>
      </c>
      <c r="K194" s="74" t="s">
        <v>13</v>
      </c>
      <c r="L194" s="75">
        <v>0</v>
      </c>
      <c r="M194" s="74" t="s">
        <v>13</v>
      </c>
      <c r="N194" s="75">
        <v>0</v>
      </c>
      <c r="P194" s="94"/>
    </row>
    <row r="195" spans="2:16" ht="13">
      <c r="B195" s="249"/>
      <c r="C195" s="78" t="s">
        <v>15</v>
      </c>
      <c r="D195" s="22">
        <v>6.4</v>
      </c>
      <c r="E195" s="249"/>
      <c r="F195" s="94"/>
      <c r="G195" s="74" t="s">
        <v>13</v>
      </c>
      <c r="H195" s="75">
        <v>0</v>
      </c>
      <c r="I195" s="71" t="s">
        <v>111</v>
      </c>
      <c r="J195" s="72" t="s">
        <v>139</v>
      </c>
      <c r="K195" s="74" t="s">
        <v>13</v>
      </c>
      <c r="L195" s="75">
        <v>0</v>
      </c>
      <c r="M195" s="74" t="s">
        <v>13</v>
      </c>
      <c r="N195" s="75">
        <v>0</v>
      </c>
      <c r="P195" s="94"/>
    </row>
    <row r="196" spans="2:16" ht="13">
      <c r="B196" s="249"/>
      <c r="C196" s="78" t="s">
        <v>15</v>
      </c>
      <c r="D196" s="22">
        <v>6.5</v>
      </c>
      <c r="E196" s="249"/>
      <c r="F196" s="94"/>
      <c r="G196" s="74" t="s">
        <v>13</v>
      </c>
      <c r="H196" s="75">
        <v>0</v>
      </c>
      <c r="I196" s="6" t="s">
        <v>15</v>
      </c>
      <c r="J196" s="8">
        <v>0.77</v>
      </c>
      <c r="K196" s="6" t="s">
        <v>15</v>
      </c>
      <c r="L196" s="8">
        <v>0.83</v>
      </c>
      <c r="M196" s="6" t="s">
        <v>15</v>
      </c>
      <c r="N196" s="8">
        <v>0.25</v>
      </c>
      <c r="P196" s="94"/>
    </row>
    <row r="197" spans="2:16" ht="13">
      <c r="B197" s="249"/>
      <c r="C197" s="78" t="s">
        <v>15</v>
      </c>
      <c r="D197" s="22">
        <v>6.6</v>
      </c>
      <c r="E197" s="249"/>
      <c r="F197" s="94"/>
      <c r="G197" s="74" t="s">
        <v>19</v>
      </c>
      <c r="H197" s="75">
        <v>0.82</v>
      </c>
      <c r="I197" s="6" t="s">
        <v>15</v>
      </c>
      <c r="J197" s="8">
        <v>0.73</v>
      </c>
      <c r="K197" s="6" t="s">
        <v>15</v>
      </c>
      <c r="L197" s="8">
        <v>0.84</v>
      </c>
      <c r="M197" s="74" t="s">
        <v>19</v>
      </c>
      <c r="N197" s="75">
        <v>0.55000000000000004</v>
      </c>
      <c r="P197" s="94"/>
    </row>
    <row r="198" spans="2:16" ht="13">
      <c r="B198" s="249"/>
      <c r="C198" s="73" t="s">
        <v>19</v>
      </c>
      <c r="D198" s="22">
        <v>6.7</v>
      </c>
      <c r="E198" s="249"/>
      <c r="F198" s="94"/>
      <c r="G198" s="6" t="s">
        <v>19</v>
      </c>
      <c r="H198" s="8">
        <v>0.84</v>
      </c>
      <c r="I198" s="6" t="s">
        <v>19</v>
      </c>
      <c r="J198" s="8">
        <v>0.49</v>
      </c>
      <c r="K198" s="6" t="s">
        <v>19</v>
      </c>
      <c r="L198" s="8">
        <v>0.83</v>
      </c>
      <c r="M198" s="6" t="s">
        <v>19</v>
      </c>
      <c r="N198" s="8">
        <v>0.79</v>
      </c>
      <c r="P198" s="94"/>
    </row>
    <row r="199" spans="2:16" ht="13">
      <c r="B199" s="249"/>
      <c r="C199" s="73" t="s">
        <v>19</v>
      </c>
      <c r="D199" s="22">
        <v>6.8</v>
      </c>
      <c r="E199" s="249"/>
      <c r="F199" s="94"/>
      <c r="G199" s="6" t="s">
        <v>19</v>
      </c>
      <c r="H199" s="8">
        <v>0.89</v>
      </c>
      <c r="I199" s="71" t="s">
        <v>108</v>
      </c>
      <c r="J199" s="72" t="s">
        <v>140</v>
      </c>
      <c r="K199" s="6" t="s">
        <v>19</v>
      </c>
      <c r="L199" s="8">
        <v>0.85</v>
      </c>
      <c r="M199" s="6" t="s">
        <v>19</v>
      </c>
      <c r="N199" s="8">
        <v>0.74</v>
      </c>
      <c r="P199" s="94"/>
    </row>
    <row r="200" spans="2:16" ht="13">
      <c r="B200" s="249"/>
      <c r="C200" s="73" t="s">
        <v>19</v>
      </c>
      <c r="D200" s="22">
        <v>6.9</v>
      </c>
      <c r="E200" s="249"/>
      <c r="F200" s="94"/>
      <c r="G200" s="71" t="s">
        <v>141</v>
      </c>
      <c r="H200" s="72" t="s">
        <v>142</v>
      </c>
      <c r="I200" s="6" t="s">
        <v>19</v>
      </c>
      <c r="J200" s="8">
        <v>0.54</v>
      </c>
      <c r="K200" s="6" t="s">
        <v>19</v>
      </c>
      <c r="L200" s="8">
        <v>0.88</v>
      </c>
      <c r="M200" s="74" t="s">
        <v>15</v>
      </c>
      <c r="N200" s="75">
        <v>0.65</v>
      </c>
      <c r="P200" s="94"/>
    </row>
    <row r="201" spans="2:16" ht="13">
      <c r="B201" s="249"/>
      <c r="C201" s="73" t="s">
        <v>19</v>
      </c>
      <c r="D201" s="22">
        <v>7</v>
      </c>
      <c r="E201" s="249"/>
      <c r="F201" s="94" t="s">
        <v>44</v>
      </c>
      <c r="G201" s="74" t="s">
        <v>13</v>
      </c>
      <c r="H201" s="75">
        <v>0</v>
      </c>
      <c r="I201" s="6" t="s">
        <v>19</v>
      </c>
      <c r="J201" s="8">
        <v>0.45</v>
      </c>
      <c r="K201" s="74" t="s">
        <v>13</v>
      </c>
      <c r="L201" s="75">
        <v>0</v>
      </c>
      <c r="M201" s="6" t="s">
        <v>19</v>
      </c>
      <c r="N201" s="8">
        <v>0.62</v>
      </c>
      <c r="P201" s="94"/>
    </row>
    <row r="202" spans="2:16" ht="13">
      <c r="B202" s="249"/>
      <c r="C202" s="20" t="s">
        <v>13</v>
      </c>
      <c r="D202" s="22">
        <v>7.1</v>
      </c>
      <c r="E202" s="249"/>
      <c r="F202" s="94" t="s">
        <v>44</v>
      </c>
      <c r="G202" s="164"/>
      <c r="H202" s="164"/>
      <c r="I202" s="166"/>
      <c r="J202" s="166"/>
      <c r="K202" s="164"/>
      <c r="L202" s="164"/>
      <c r="M202" s="164"/>
      <c r="N202" s="164"/>
      <c r="P202" s="94"/>
    </row>
    <row r="203" spans="2:16" ht="13">
      <c r="B203" s="249"/>
      <c r="C203" s="20" t="s">
        <v>13</v>
      </c>
      <c r="D203" s="22">
        <v>7.2</v>
      </c>
      <c r="E203" s="249"/>
      <c r="F203" s="94"/>
      <c r="G203" s="164"/>
      <c r="H203" s="164"/>
      <c r="I203" s="166"/>
      <c r="J203" s="166"/>
      <c r="K203" s="164"/>
      <c r="L203" s="164"/>
      <c r="M203" s="164"/>
      <c r="N203" s="164"/>
      <c r="P203" s="94"/>
    </row>
    <row r="204" spans="2:16" ht="13">
      <c r="B204" s="249"/>
      <c r="C204" s="20" t="s">
        <v>13</v>
      </c>
      <c r="D204" s="22">
        <v>7.3</v>
      </c>
      <c r="E204" s="249"/>
      <c r="F204" s="94"/>
      <c r="G204" s="164"/>
      <c r="H204" s="164"/>
      <c r="I204" s="166"/>
      <c r="J204" s="166"/>
      <c r="K204" s="164"/>
      <c r="L204" s="164"/>
      <c r="M204" s="164"/>
      <c r="N204" s="164"/>
      <c r="P204" s="94"/>
    </row>
    <row r="205" spans="2:16" ht="13">
      <c r="B205" s="249"/>
      <c r="C205" s="20" t="s">
        <v>13</v>
      </c>
      <c r="D205" s="22">
        <v>7.4</v>
      </c>
      <c r="E205" s="249"/>
      <c r="F205" s="94"/>
      <c r="G205" s="164"/>
      <c r="H205" s="164"/>
      <c r="I205" s="166"/>
      <c r="J205" s="166"/>
      <c r="K205" s="164"/>
      <c r="L205" s="164"/>
      <c r="M205" s="164"/>
      <c r="N205" s="164"/>
      <c r="P205" s="94"/>
    </row>
    <row r="206" spans="2:16" ht="13">
      <c r="B206" s="249"/>
      <c r="C206" s="20" t="s">
        <v>13</v>
      </c>
      <c r="D206" s="22">
        <v>7.5</v>
      </c>
      <c r="E206" s="249"/>
      <c r="F206" s="94"/>
      <c r="G206" s="164"/>
      <c r="H206" s="164"/>
      <c r="I206" s="166"/>
      <c r="J206" s="166"/>
      <c r="K206" s="164"/>
      <c r="L206" s="164"/>
      <c r="M206" s="164"/>
      <c r="N206" s="164"/>
      <c r="P206" s="94"/>
    </row>
    <row r="207" spans="2:16" ht="13">
      <c r="B207" s="249"/>
      <c r="C207" s="20" t="s">
        <v>13</v>
      </c>
      <c r="D207" s="22">
        <v>7.6</v>
      </c>
      <c r="E207" s="249"/>
      <c r="F207" s="94"/>
      <c r="G207" s="164"/>
      <c r="H207" s="164"/>
      <c r="I207" s="166"/>
      <c r="J207" s="166"/>
      <c r="K207" s="164"/>
      <c r="L207" s="164"/>
      <c r="M207" s="164"/>
      <c r="N207" s="164"/>
      <c r="P207" s="94"/>
    </row>
    <row r="208" spans="2:16" ht="13">
      <c r="B208" s="249"/>
      <c r="C208" s="78" t="s">
        <v>15</v>
      </c>
      <c r="D208" s="22">
        <v>7.7</v>
      </c>
      <c r="E208" s="249"/>
      <c r="F208" s="94" t="s">
        <v>44</v>
      </c>
      <c r="G208" s="74" t="s">
        <v>13</v>
      </c>
      <c r="H208" s="75">
        <v>0</v>
      </c>
      <c r="I208" s="74" t="s">
        <v>13</v>
      </c>
      <c r="J208" s="75">
        <v>0</v>
      </c>
      <c r="K208" s="74" t="s">
        <v>13</v>
      </c>
      <c r="L208" s="75">
        <v>0</v>
      </c>
      <c r="M208" s="6" t="s">
        <v>15</v>
      </c>
      <c r="N208" s="8">
        <v>0.51</v>
      </c>
      <c r="P208" s="94"/>
    </row>
    <row r="209" spans="1:26" ht="13">
      <c r="B209" s="249"/>
      <c r="C209" s="78" t="s">
        <v>15</v>
      </c>
      <c r="D209" s="22">
        <v>7.8</v>
      </c>
      <c r="E209" s="249"/>
      <c r="F209" s="94"/>
      <c r="G209" s="74" t="s">
        <v>13</v>
      </c>
      <c r="H209" s="75">
        <v>0</v>
      </c>
      <c r="I209" s="74" t="s">
        <v>13</v>
      </c>
      <c r="J209" s="75">
        <v>0</v>
      </c>
      <c r="K209" s="6" t="s">
        <v>15</v>
      </c>
      <c r="L209" s="8">
        <v>0.32</v>
      </c>
      <c r="M209" s="74" t="s">
        <v>19</v>
      </c>
      <c r="N209" s="75">
        <v>0.49</v>
      </c>
      <c r="P209" s="94"/>
    </row>
    <row r="210" spans="1:26" ht="13">
      <c r="B210" s="249"/>
      <c r="C210" s="78" t="s">
        <v>15</v>
      </c>
      <c r="D210" s="22">
        <v>7.9</v>
      </c>
      <c r="E210" s="249"/>
      <c r="F210" s="94"/>
      <c r="G210" s="74" t="s">
        <v>13</v>
      </c>
      <c r="H210" s="75">
        <v>0</v>
      </c>
      <c r="I210" s="74" t="s">
        <v>19</v>
      </c>
      <c r="J210" s="75">
        <v>0.35</v>
      </c>
      <c r="K210" s="6" t="s">
        <v>15</v>
      </c>
      <c r="L210" s="8">
        <v>0.56000000000000005</v>
      </c>
      <c r="M210" s="71" t="s">
        <v>141</v>
      </c>
      <c r="N210" s="71" t="s">
        <v>143</v>
      </c>
      <c r="P210" s="94"/>
    </row>
    <row r="211" spans="1:26" ht="13">
      <c r="B211" s="249"/>
      <c r="C211" s="78" t="s">
        <v>15</v>
      </c>
      <c r="D211" s="22">
        <v>8</v>
      </c>
      <c r="E211" s="249"/>
      <c r="F211" s="94"/>
      <c r="G211" s="6" t="s">
        <v>15</v>
      </c>
      <c r="H211" s="8">
        <v>0.26</v>
      </c>
      <c r="I211" s="74" t="s">
        <v>19</v>
      </c>
      <c r="J211" s="75">
        <v>0.68</v>
      </c>
      <c r="K211" s="6" t="s">
        <v>15</v>
      </c>
      <c r="L211" s="8">
        <v>0.5</v>
      </c>
      <c r="M211" s="6" t="s">
        <v>15</v>
      </c>
      <c r="N211" s="8">
        <v>0.71</v>
      </c>
      <c r="P211" s="94"/>
    </row>
    <row r="212" spans="1:26" ht="13">
      <c r="B212" s="249"/>
      <c r="C212" s="78" t="s">
        <v>15</v>
      </c>
      <c r="D212" s="22">
        <v>8.1</v>
      </c>
      <c r="E212" s="249"/>
      <c r="F212" s="94"/>
      <c r="G212" s="74" t="s">
        <v>13</v>
      </c>
      <c r="H212" s="75">
        <v>0</v>
      </c>
      <c r="I212" s="74" t="s">
        <v>19</v>
      </c>
      <c r="J212" s="75">
        <v>0.76</v>
      </c>
      <c r="K212" s="74" t="s">
        <v>107</v>
      </c>
      <c r="L212" s="75">
        <v>0.45</v>
      </c>
      <c r="M212" s="6" t="s">
        <v>15</v>
      </c>
      <c r="N212" s="8">
        <v>0.71</v>
      </c>
      <c r="P212" s="94"/>
    </row>
    <row r="213" spans="1:26" ht="13">
      <c r="B213" s="249"/>
      <c r="C213" s="78" t="s">
        <v>15</v>
      </c>
      <c r="D213" s="22">
        <v>8.1999999999999993</v>
      </c>
      <c r="E213" s="249"/>
      <c r="F213" s="94"/>
      <c r="G213" s="74" t="s">
        <v>13</v>
      </c>
      <c r="H213" s="75">
        <v>0</v>
      </c>
      <c r="I213" s="74" t="s">
        <v>19</v>
      </c>
      <c r="J213" s="75">
        <v>0.71</v>
      </c>
      <c r="K213" s="74" t="s">
        <v>19</v>
      </c>
      <c r="L213" s="75">
        <v>0.43</v>
      </c>
      <c r="M213" s="6" t="s">
        <v>15</v>
      </c>
      <c r="N213" s="8">
        <v>0.63</v>
      </c>
      <c r="P213" s="94"/>
    </row>
    <row r="214" spans="1:26" ht="13">
      <c r="B214" s="249"/>
      <c r="C214" s="78" t="s">
        <v>15</v>
      </c>
      <c r="D214" s="22">
        <v>8.3000000000000007</v>
      </c>
      <c r="E214" s="249"/>
      <c r="F214" s="94"/>
      <c r="G214" s="74" t="s">
        <v>13</v>
      </c>
      <c r="H214" s="75">
        <v>0</v>
      </c>
      <c r="I214" s="74" t="s">
        <v>19</v>
      </c>
      <c r="J214" s="75">
        <v>0.62</v>
      </c>
      <c r="K214" s="6" t="s">
        <v>15</v>
      </c>
      <c r="L214" s="8">
        <v>0.56000000000000005</v>
      </c>
      <c r="M214" s="6" t="s">
        <v>15</v>
      </c>
      <c r="N214" s="8">
        <v>0.68</v>
      </c>
      <c r="P214" s="94"/>
    </row>
    <row r="215" spans="1:26" ht="13">
      <c r="B215" s="249"/>
      <c r="C215" s="78" t="s">
        <v>15</v>
      </c>
      <c r="D215" s="22">
        <v>8.4</v>
      </c>
      <c r="E215" s="249"/>
      <c r="F215" s="94"/>
      <c r="G215" s="74" t="s">
        <v>13</v>
      </c>
      <c r="H215" s="75">
        <v>0</v>
      </c>
      <c r="I215" s="74" t="s">
        <v>19</v>
      </c>
      <c r="J215" s="75">
        <v>0.77</v>
      </c>
      <c r="K215" s="6" t="s">
        <v>15</v>
      </c>
      <c r="L215" s="8">
        <v>0.72</v>
      </c>
      <c r="M215" s="74" t="s">
        <v>13</v>
      </c>
      <c r="N215" s="75">
        <v>0</v>
      </c>
      <c r="P215" s="94"/>
    </row>
    <row r="216" spans="1:26" ht="13">
      <c r="B216" s="249"/>
      <c r="C216" s="78" t="s">
        <v>15</v>
      </c>
      <c r="D216" s="22">
        <v>8.5</v>
      </c>
      <c r="E216" s="249"/>
      <c r="F216" s="94" t="s">
        <v>44</v>
      </c>
      <c r="G216" s="74" t="s">
        <v>13</v>
      </c>
      <c r="H216" s="75">
        <v>0</v>
      </c>
      <c r="I216" s="74" t="s">
        <v>13</v>
      </c>
      <c r="J216" s="75">
        <v>0</v>
      </c>
      <c r="K216" s="74" t="s">
        <v>13</v>
      </c>
      <c r="L216" s="75">
        <v>0</v>
      </c>
      <c r="M216" s="74" t="s">
        <v>13</v>
      </c>
      <c r="N216" s="75">
        <v>0</v>
      </c>
      <c r="P216" s="94"/>
    </row>
    <row r="217" spans="1:26" ht="13">
      <c r="B217" s="249"/>
      <c r="C217" s="78" t="s">
        <v>15</v>
      </c>
      <c r="D217" s="22">
        <v>8.6</v>
      </c>
      <c r="E217" s="249"/>
      <c r="F217" s="94" t="s">
        <v>44</v>
      </c>
      <c r="G217" s="74" t="s">
        <v>13</v>
      </c>
      <c r="H217" s="75">
        <v>0</v>
      </c>
      <c r="I217" s="74" t="s">
        <v>13</v>
      </c>
      <c r="J217" s="75">
        <v>0</v>
      </c>
      <c r="K217" s="74" t="s">
        <v>13</v>
      </c>
      <c r="L217" s="75">
        <v>0</v>
      </c>
      <c r="M217" s="74" t="s">
        <v>13</v>
      </c>
      <c r="N217" s="75">
        <v>0</v>
      </c>
      <c r="P217" s="94"/>
    </row>
    <row r="218" spans="1:26" ht="13">
      <c r="B218" s="249"/>
      <c r="C218" s="78" t="s">
        <v>15</v>
      </c>
      <c r="D218" s="22">
        <v>8.6999999999999993</v>
      </c>
      <c r="E218" s="249"/>
      <c r="F218" s="94"/>
      <c r="G218" s="74" t="s">
        <v>13</v>
      </c>
      <c r="H218" s="75">
        <v>0</v>
      </c>
      <c r="I218" s="74" t="s">
        <v>13</v>
      </c>
      <c r="J218" s="75">
        <v>0</v>
      </c>
      <c r="K218" s="6" t="s">
        <v>15</v>
      </c>
      <c r="L218" s="8">
        <v>0.33</v>
      </c>
      <c r="M218" s="6" t="s">
        <v>15</v>
      </c>
      <c r="N218" s="8">
        <v>0.43</v>
      </c>
      <c r="P218" s="94"/>
    </row>
    <row r="219" spans="1:26" ht="13">
      <c r="B219" s="249"/>
      <c r="C219" s="78" t="s">
        <v>15</v>
      </c>
      <c r="D219" s="22">
        <v>8.8000000000000007</v>
      </c>
      <c r="E219" s="249"/>
      <c r="F219" s="94"/>
      <c r="G219" s="74" t="s">
        <v>19</v>
      </c>
      <c r="H219" s="75">
        <v>0.35</v>
      </c>
      <c r="I219" s="74" t="s">
        <v>13</v>
      </c>
      <c r="J219" s="75">
        <v>0</v>
      </c>
      <c r="K219" s="74" t="s">
        <v>107</v>
      </c>
      <c r="L219" s="75">
        <v>0.51</v>
      </c>
      <c r="M219" s="6" t="s">
        <v>15</v>
      </c>
      <c r="N219" s="8">
        <v>0.55000000000000004</v>
      </c>
      <c r="P219" s="94"/>
    </row>
    <row r="220" spans="1:26" ht="13">
      <c r="B220" s="249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1:26" ht="13">
      <c r="B221" s="249"/>
      <c r="C221" s="296" t="s">
        <v>16</v>
      </c>
      <c r="D221" s="249"/>
      <c r="E221" s="249"/>
      <c r="F221" s="249"/>
    </row>
    <row r="222" spans="1:26" ht="13">
      <c r="B222" s="249"/>
      <c r="C222" s="296" t="s">
        <v>1</v>
      </c>
      <c r="D222" s="249"/>
      <c r="E222" s="249"/>
      <c r="F222" s="249"/>
    </row>
    <row r="223" spans="1:26" ht="13">
      <c r="B223" s="249"/>
      <c r="C223" s="296" t="s">
        <v>2</v>
      </c>
      <c r="D223" s="249"/>
      <c r="E223" s="249"/>
      <c r="F223" s="249"/>
    </row>
    <row r="224" spans="1:26" ht="13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spans="2:14" ht="13">
      <c r="B225" s="320" t="s">
        <v>73</v>
      </c>
      <c r="C225" s="3" t="s">
        <v>13</v>
      </c>
      <c r="D225" s="22">
        <v>0</v>
      </c>
      <c r="E225" s="341" t="s">
        <v>58</v>
      </c>
      <c r="G225" s="163"/>
      <c r="H225" s="163"/>
      <c r="I225" s="163"/>
      <c r="J225" s="163"/>
      <c r="K225" s="163"/>
      <c r="L225" s="163"/>
      <c r="M225" s="163"/>
      <c r="N225" s="163"/>
    </row>
    <row r="226" spans="2:14" ht="13">
      <c r="B226" s="249"/>
      <c r="C226" s="167" t="s">
        <v>107</v>
      </c>
      <c r="D226" s="22">
        <v>0.1</v>
      </c>
      <c r="E226" s="249"/>
      <c r="F226" s="3" t="s">
        <v>44</v>
      </c>
      <c r="G226" s="168" t="s">
        <v>107</v>
      </c>
      <c r="H226" s="168">
        <v>0.82</v>
      </c>
      <c r="I226" s="139" t="s">
        <v>19</v>
      </c>
      <c r="J226" s="139">
        <v>0.73</v>
      </c>
      <c r="K226" s="168" t="s">
        <v>107</v>
      </c>
      <c r="L226" s="168">
        <v>0.87</v>
      </c>
      <c r="M226" s="139" t="s">
        <v>181</v>
      </c>
      <c r="N226" s="139">
        <v>0.53</v>
      </c>
    </row>
    <row r="227" spans="2:14" ht="13">
      <c r="B227" s="249"/>
      <c r="C227" s="167" t="s">
        <v>107</v>
      </c>
      <c r="D227" s="22">
        <v>0.2</v>
      </c>
      <c r="E227" s="249"/>
      <c r="F227" s="140"/>
      <c r="G227" s="139" t="s">
        <v>15</v>
      </c>
      <c r="H227" s="139">
        <v>0.87</v>
      </c>
      <c r="I227" s="139" t="s">
        <v>181</v>
      </c>
      <c r="J227" s="139">
        <v>0.54</v>
      </c>
      <c r="K227" s="168" t="s">
        <v>107</v>
      </c>
      <c r="L227" s="168">
        <v>0.86</v>
      </c>
      <c r="M227" s="139" t="s">
        <v>15</v>
      </c>
      <c r="N227" s="139">
        <v>0.59</v>
      </c>
    </row>
    <row r="228" spans="2:14" ht="13">
      <c r="B228" s="249"/>
      <c r="C228" s="167" t="s">
        <v>107</v>
      </c>
      <c r="D228" s="22">
        <v>0.3</v>
      </c>
      <c r="E228" s="249"/>
      <c r="G228" s="139" t="s">
        <v>15</v>
      </c>
      <c r="H228" s="139">
        <v>0.92</v>
      </c>
      <c r="I228" s="139" t="s">
        <v>13</v>
      </c>
      <c r="J228" s="139">
        <v>0</v>
      </c>
      <c r="K228" s="168" t="s">
        <v>107</v>
      </c>
      <c r="L228" s="168">
        <v>0.74</v>
      </c>
      <c r="M228" s="139" t="s">
        <v>15</v>
      </c>
      <c r="N228" s="139">
        <v>0.62</v>
      </c>
    </row>
    <row r="229" spans="2:14" ht="13">
      <c r="B229" s="249"/>
      <c r="C229" s="167" t="s">
        <v>107</v>
      </c>
      <c r="D229" s="22">
        <v>0.4</v>
      </c>
      <c r="E229" s="249"/>
      <c r="G229" s="139" t="s">
        <v>15</v>
      </c>
      <c r="H229" s="139">
        <v>0.93</v>
      </c>
      <c r="I229" s="139" t="s">
        <v>13</v>
      </c>
      <c r="J229" s="139">
        <v>0</v>
      </c>
      <c r="K229" s="168" t="s">
        <v>107</v>
      </c>
      <c r="L229" s="168">
        <v>0.8</v>
      </c>
      <c r="M229" s="139" t="s">
        <v>15</v>
      </c>
      <c r="N229" s="139">
        <v>0.51</v>
      </c>
    </row>
    <row r="230" spans="2:14" ht="13">
      <c r="B230" s="249"/>
      <c r="C230" s="167" t="s">
        <v>107</v>
      </c>
      <c r="D230" s="22">
        <v>0.5</v>
      </c>
      <c r="E230" s="249"/>
      <c r="G230" s="139" t="s">
        <v>15</v>
      </c>
      <c r="H230" s="139">
        <v>0.93</v>
      </c>
      <c r="I230" s="139" t="s">
        <v>13</v>
      </c>
      <c r="J230" s="139">
        <v>0</v>
      </c>
      <c r="K230" s="168" t="s">
        <v>107</v>
      </c>
      <c r="L230" s="168">
        <v>0.83</v>
      </c>
      <c r="M230" s="139" t="s">
        <v>15</v>
      </c>
      <c r="N230" s="139">
        <v>0.32</v>
      </c>
    </row>
    <row r="231" spans="2:14" ht="13">
      <c r="B231" s="249"/>
      <c r="C231" s="167" t="s">
        <v>107</v>
      </c>
      <c r="D231" s="22">
        <v>0.6</v>
      </c>
      <c r="E231" s="249"/>
      <c r="G231" s="139" t="s">
        <v>15</v>
      </c>
      <c r="H231" s="139">
        <v>0.92</v>
      </c>
      <c r="I231" s="139" t="s">
        <v>13</v>
      </c>
      <c r="J231" s="139">
        <v>0</v>
      </c>
      <c r="K231" s="168" t="s">
        <v>107</v>
      </c>
      <c r="L231" s="168">
        <v>0.86</v>
      </c>
      <c r="M231" s="74" t="s">
        <v>13</v>
      </c>
      <c r="N231" s="75">
        <v>0</v>
      </c>
    </row>
    <row r="232" spans="2:14" ht="13">
      <c r="B232" s="249"/>
      <c r="C232" s="167" t="s">
        <v>107</v>
      </c>
      <c r="D232" s="22">
        <v>0.7</v>
      </c>
      <c r="E232" s="249"/>
      <c r="G232" s="139" t="s">
        <v>15</v>
      </c>
      <c r="H232" s="139">
        <v>0.89</v>
      </c>
      <c r="I232" s="139" t="s">
        <v>184</v>
      </c>
      <c r="J232" s="139" t="s">
        <v>195</v>
      </c>
      <c r="K232" s="168" t="s">
        <v>107</v>
      </c>
      <c r="L232" s="168">
        <v>0.89</v>
      </c>
      <c r="M232" s="139" t="s">
        <v>15</v>
      </c>
      <c r="N232" s="139">
        <v>0.26</v>
      </c>
    </row>
    <row r="233" spans="2:14" ht="13">
      <c r="B233" s="249"/>
      <c r="C233" s="167" t="s">
        <v>107</v>
      </c>
      <c r="D233" s="22">
        <v>0.8</v>
      </c>
      <c r="E233" s="249"/>
      <c r="G233" s="139" t="s">
        <v>15</v>
      </c>
      <c r="H233" s="139">
        <v>0.86</v>
      </c>
      <c r="I233" s="139" t="s">
        <v>181</v>
      </c>
      <c r="J233" s="139">
        <v>0.75</v>
      </c>
      <c r="K233" s="168" t="s">
        <v>107</v>
      </c>
      <c r="L233" s="168">
        <v>0.9</v>
      </c>
      <c r="M233" s="74" t="s">
        <v>13</v>
      </c>
      <c r="N233" s="75">
        <v>0</v>
      </c>
    </row>
    <row r="234" spans="2:14" ht="13">
      <c r="B234" s="249"/>
      <c r="C234" s="167" t="s">
        <v>107</v>
      </c>
      <c r="D234" s="22">
        <v>0.9</v>
      </c>
      <c r="E234" s="249"/>
      <c r="G234" s="138" t="s">
        <v>105</v>
      </c>
      <c r="H234" s="138" t="s">
        <v>196</v>
      </c>
      <c r="I234" s="138" t="s">
        <v>184</v>
      </c>
      <c r="J234" s="138" t="s">
        <v>197</v>
      </c>
      <c r="K234" s="168" t="s">
        <v>107</v>
      </c>
      <c r="L234" s="168">
        <v>0.91</v>
      </c>
      <c r="M234" s="74" t="s">
        <v>13</v>
      </c>
      <c r="N234" s="75">
        <v>0</v>
      </c>
    </row>
    <row r="235" spans="2:14" ht="13">
      <c r="B235" s="249"/>
      <c r="C235" s="167" t="s">
        <v>107</v>
      </c>
      <c r="D235" s="22">
        <v>1</v>
      </c>
      <c r="E235" s="249"/>
      <c r="F235" s="140" t="s">
        <v>44</v>
      </c>
      <c r="G235" s="138" t="s">
        <v>105</v>
      </c>
      <c r="H235" s="138" t="s">
        <v>198</v>
      </c>
      <c r="I235" s="139" t="s">
        <v>181</v>
      </c>
      <c r="J235" s="139">
        <v>0.82</v>
      </c>
      <c r="K235" s="168" t="s">
        <v>107</v>
      </c>
      <c r="L235" s="168">
        <v>0.93</v>
      </c>
      <c r="M235" s="74" t="s">
        <v>13</v>
      </c>
      <c r="N235" s="75">
        <v>0</v>
      </c>
    </row>
    <row r="236" spans="2:14" ht="13">
      <c r="B236" s="249"/>
      <c r="C236" s="167" t="s">
        <v>107</v>
      </c>
      <c r="D236" s="22">
        <v>1.1000000000000001</v>
      </c>
      <c r="E236" s="249"/>
      <c r="G236" s="139" t="s">
        <v>15</v>
      </c>
      <c r="H236" s="139">
        <v>0.88</v>
      </c>
      <c r="I236" s="138" t="s">
        <v>199</v>
      </c>
      <c r="J236" s="138" t="s">
        <v>200</v>
      </c>
      <c r="K236" s="168" t="s">
        <v>107</v>
      </c>
      <c r="L236" s="168">
        <v>0.93</v>
      </c>
      <c r="M236" s="139" t="s">
        <v>15</v>
      </c>
      <c r="N236" s="139">
        <v>0.72</v>
      </c>
    </row>
    <row r="237" spans="2:14" ht="13">
      <c r="B237" s="249"/>
      <c r="C237" s="167" t="s">
        <v>107</v>
      </c>
      <c r="D237" s="22">
        <v>1.2</v>
      </c>
      <c r="E237" s="249"/>
      <c r="G237" s="139" t="s">
        <v>15</v>
      </c>
      <c r="H237" s="139">
        <v>0.87</v>
      </c>
      <c r="I237" s="138" t="s">
        <v>184</v>
      </c>
      <c r="J237" s="138" t="s">
        <v>201</v>
      </c>
      <c r="K237" s="168" t="s">
        <v>107</v>
      </c>
      <c r="L237" s="168">
        <v>0.91</v>
      </c>
      <c r="M237" s="139" t="s">
        <v>15</v>
      </c>
      <c r="N237" s="139">
        <v>0.49</v>
      </c>
    </row>
    <row r="238" spans="2:14" ht="13">
      <c r="B238" s="249"/>
      <c r="C238" s="167" t="s">
        <v>107</v>
      </c>
      <c r="D238" s="22">
        <v>1.3</v>
      </c>
      <c r="E238" s="249"/>
      <c r="F238" s="3" t="s">
        <v>80</v>
      </c>
      <c r="G238" s="138" t="s">
        <v>105</v>
      </c>
      <c r="H238" s="138" t="s">
        <v>202</v>
      </c>
      <c r="I238" s="139" t="s">
        <v>19</v>
      </c>
      <c r="J238" s="139">
        <v>0.6</v>
      </c>
      <c r="K238" s="168" t="s">
        <v>107</v>
      </c>
      <c r="L238" s="168">
        <v>0.88</v>
      </c>
      <c r="M238" s="139" t="s">
        <v>15</v>
      </c>
      <c r="N238" s="139">
        <v>0.67</v>
      </c>
    </row>
    <row r="239" spans="2:14" ht="13">
      <c r="B239" s="249"/>
      <c r="C239" s="167" t="s">
        <v>107</v>
      </c>
      <c r="D239" s="22">
        <v>1.4</v>
      </c>
      <c r="E239" s="249"/>
      <c r="G239" s="139" t="s">
        <v>15</v>
      </c>
      <c r="H239" s="139">
        <v>0.83</v>
      </c>
      <c r="I239" s="139" t="s">
        <v>19</v>
      </c>
      <c r="J239" s="139">
        <v>0.49</v>
      </c>
      <c r="K239" s="168" t="s">
        <v>107</v>
      </c>
      <c r="L239" s="168">
        <v>0.91</v>
      </c>
      <c r="M239" s="139" t="s">
        <v>15</v>
      </c>
      <c r="N239" s="139">
        <v>0.88</v>
      </c>
    </row>
    <row r="240" spans="2:14" ht="13">
      <c r="B240" s="249"/>
      <c r="C240" s="167" t="s">
        <v>107</v>
      </c>
      <c r="D240" s="22">
        <v>1.5</v>
      </c>
      <c r="E240" s="249"/>
      <c r="G240" s="139" t="s">
        <v>15</v>
      </c>
      <c r="H240" s="139">
        <v>0.74</v>
      </c>
      <c r="I240" s="139" t="s">
        <v>13</v>
      </c>
      <c r="J240" s="139">
        <v>0</v>
      </c>
      <c r="K240" s="168" t="s">
        <v>107</v>
      </c>
      <c r="L240" s="168">
        <v>0.91</v>
      </c>
      <c r="M240" s="169" t="s">
        <v>107</v>
      </c>
      <c r="N240" s="169">
        <v>0.34</v>
      </c>
    </row>
    <row r="241" spans="1:26" ht="13">
      <c r="B241" s="249"/>
      <c r="C241" s="167" t="s">
        <v>107</v>
      </c>
      <c r="D241" s="22">
        <v>1.6</v>
      </c>
      <c r="E241" s="249"/>
      <c r="G241" s="139" t="s">
        <v>15</v>
      </c>
      <c r="H241" s="139">
        <v>0.61</v>
      </c>
      <c r="I241" s="139" t="s">
        <v>15</v>
      </c>
      <c r="J241" s="139">
        <v>0.3</v>
      </c>
      <c r="K241" s="168" t="s">
        <v>107</v>
      </c>
      <c r="L241" s="168">
        <v>0.92</v>
      </c>
      <c r="M241" s="139" t="s">
        <v>15</v>
      </c>
      <c r="N241" s="139">
        <v>0.32</v>
      </c>
    </row>
    <row r="242" spans="1:26" ht="13">
      <c r="B242" s="249"/>
      <c r="C242" s="167" t="s">
        <v>107</v>
      </c>
      <c r="D242" s="22">
        <v>1.7</v>
      </c>
      <c r="E242" s="249"/>
      <c r="G242" s="138" t="s">
        <v>105</v>
      </c>
      <c r="H242" s="138" t="s">
        <v>203</v>
      </c>
      <c r="I242" s="139" t="s">
        <v>13</v>
      </c>
      <c r="J242" s="139">
        <v>0</v>
      </c>
      <c r="K242" s="168" t="s">
        <v>107</v>
      </c>
      <c r="L242" s="168">
        <v>0.91</v>
      </c>
      <c r="M242" s="169" t="s">
        <v>107</v>
      </c>
      <c r="N242" s="169">
        <v>0.42</v>
      </c>
    </row>
    <row r="243" spans="1:26" ht="13">
      <c r="B243" s="249"/>
      <c r="C243" s="167" t="s">
        <v>107</v>
      </c>
      <c r="D243" s="22">
        <v>1.8</v>
      </c>
      <c r="E243" s="249"/>
      <c r="G243" s="168" t="s">
        <v>107</v>
      </c>
      <c r="H243" s="168">
        <v>0.81</v>
      </c>
      <c r="I243" s="138" t="s">
        <v>119</v>
      </c>
      <c r="J243" s="138" t="s">
        <v>204</v>
      </c>
      <c r="K243" s="168" t="s">
        <v>107</v>
      </c>
      <c r="L243" s="168">
        <v>0.93</v>
      </c>
      <c r="M243" s="139" t="s">
        <v>15</v>
      </c>
      <c r="N243" s="139">
        <v>0.72</v>
      </c>
    </row>
    <row r="244" spans="1:26" ht="13">
      <c r="B244" s="249"/>
      <c r="C244" s="167" t="s">
        <v>107</v>
      </c>
      <c r="D244" s="22">
        <v>1.9</v>
      </c>
      <c r="E244" s="249"/>
      <c r="G244" s="138" t="s">
        <v>105</v>
      </c>
      <c r="H244" s="138" t="s">
        <v>205</v>
      </c>
      <c r="I244" s="139" t="s">
        <v>15</v>
      </c>
      <c r="J244" s="139">
        <v>0.6</v>
      </c>
      <c r="K244" s="168" t="s">
        <v>107</v>
      </c>
      <c r="L244" s="168">
        <v>0.9</v>
      </c>
      <c r="M244" s="139" t="s">
        <v>15</v>
      </c>
      <c r="N244" s="139">
        <v>0.51</v>
      </c>
    </row>
    <row r="245" spans="1:26" ht="13">
      <c r="B245" s="249"/>
      <c r="C245" s="167" t="s">
        <v>107</v>
      </c>
      <c r="D245" s="22">
        <v>2</v>
      </c>
      <c r="E245" s="249"/>
      <c r="F245" s="320" t="s">
        <v>80</v>
      </c>
      <c r="G245" s="139" t="s">
        <v>15</v>
      </c>
      <c r="H245" s="139">
        <v>0.41</v>
      </c>
      <c r="I245" s="139" t="s">
        <v>19</v>
      </c>
      <c r="J245" s="139">
        <v>0.42</v>
      </c>
      <c r="K245" s="168" t="s">
        <v>107</v>
      </c>
      <c r="L245" s="168">
        <v>0.89</v>
      </c>
      <c r="M245" s="139" t="s">
        <v>15</v>
      </c>
      <c r="N245" s="139">
        <v>0.3</v>
      </c>
    </row>
    <row r="246" spans="1:26" ht="13">
      <c r="B246" s="249"/>
      <c r="C246" s="167" t="s">
        <v>107</v>
      </c>
      <c r="D246" s="22">
        <v>2.1</v>
      </c>
      <c r="E246" s="249"/>
      <c r="F246" s="249"/>
      <c r="G246" s="139" t="s">
        <v>13</v>
      </c>
      <c r="H246" s="139">
        <v>0</v>
      </c>
      <c r="I246" s="139" t="s">
        <v>19</v>
      </c>
      <c r="J246" s="139">
        <v>0.7</v>
      </c>
      <c r="K246" s="168" t="s">
        <v>107</v>
      </c>
      <c r="L246" s="168">
        <v>0.75</v>
      </c>
      <c r="M246" s="74" t="s">
        <v>13</v>
      </c>
      <c r="N246" s="75">
        <v>0</v>
      </c>
    </row>
    <row r="247" spans="1:26" ht="13">
      <c r="B247" s="249"/>
      <c r="C247" s="167" t="s">
        <v>107</v>
      </c>
      <c r="D247" s="22">
        <v>2.2000000000000002</v>
      </c>
      <c r="E247" s="249"/>
      <c r="F247" s="249"/>
      <c r="G247" s="139" t="s">
        <v>13</v>
      </c>
      <c r="H247" s="139">
        <v>0</v>
      </c>
      <c r="I247" s="138" t="s">
        <v>206</v>
      </c>
      <c r="J247" s="138" t="s">
        <v>207</v>
      </c>
      <c r="K247" s="139" t="s">
        <v>13</v>
      </c>
      <c r="L247" s="139">
        <v>0</v>
      </c>
      <c r="M247" s="74" t="s">
        <v>13</v>
      </c>
      <c r="N247" s="75">
        <v>0</v>
      </c>
    </row>
    <row r="248" spans="1:26" ht="13">
      <c r="B248" s="249"/>
      <c r="C248" s="167" t="s">
        <v>107</v>
      </c>
      <c r="D248" s="22">
        <v>2.2999999999999998</v>
      </c>
      <c r="E248" s="249"/>
      <c r="F248" s="249"/>
      <c r="G248" s="139" t="s">
        <v>13</v>
      </c>
      <c r="H248" s="139">
        <v>0</v>
      </c>
      <c r="I248" s="139" t="s">
        <v>19</v>
      </c>
      <c r="J248" s="139">
        <v>0.31</v>
      </c>
      <c r="K248" s="139" t="s">
        <v>13</v>
      </c>
      <c r="L248" s="139">
        <v>0</v>
      </c>
      <c r="M248" s="74" t="s">
        <v>13</v>
      </c>
      <c r="N248" s="75">
        <v>0</v>
      </c>
    </row>
    <row r="249" spans="1:26" ht="13">
      <c r="B249" s="249"/>
      <c r="C249" s="167" t="s">
        <v>107</v>
      </c>
      <c r="D249" s="22">
        <v>2.4</v>
      </c>
      <c r="E249" s="249"/>
      <c r="F249" s="249"/>
      <c r="G249" s="139" t="s">
        <v>13</v>
      </c>
      <c r="H249" s="139">
        <v>0</v>
      </c>
      <c r="I249" s="139" t="s">
        <v>19</v>
      </c>
      <c r="J249" s="139">
        <v>0.28000000000000003</v>
      </c>
      <c r="K249" s="139" t="s">
        <v>13</v>
      </c>
      <c r="L249" s="139">
        <v>0</v>
      </c>
      <c r="M249" s="74" t="s">
        <v>13</v>
      </c>
      <c r="N249" s="75">
        <v>0</v>
      </c>
    </row>
    <row r="250" spans="1:26" ht="13">
      <c r="B250" s="249"/>
      <c r="C250" s="167" t="s">
        <v>107</v>
      </c>
      <c r="D250" s="22">
        <v>2.5</v>
      </c>
      <c r="E250" s="249"/>
      <c r="F250" s="249"/>
      <c r="G250" s="139" t="s">
        <v>13</v>
      </c>
      <c r="H250" s="139">
        <v>0</v>
      </c>
      <c r="I250" s="139" t="s">
        <v>19</v>
      </c>
      <c r="J250" s="139">
        <v>0.28000000000000003</v>
      </c>
      <c r="K250" s="139" t="s">
        <v>13</v>
      </c>
      <c r="L250" s="139">
        <v>0</v>
      </c>
      <c r="M250" s="74" t="s">
        <v>13</v>
      </c>
      <c r="N250" s="75">
        <v>0</v>
      </c>
    </row>
    <row r="251" spans="1:26" ht="13">
      <c r="B251" s="249"/>
      <c r="C251" s="167" t="s">
        <v>107</v>
      </c>
      <c r="D251" s="22">
        <v>2.6</v>
      </c>
      <c r="E251" s="249"/>
      <c r="F251" s="140" t="s">
        <v>208</v>
      </c>
      <c r="G251" s="139" t="s">
        <v>13</v>
      </c>
      <c r="H251" s="139">
        <v>0</v>
      </c>
      <c r="I251" s="139" t="s">
        <v>13</v>
      </c>
      <c r="J251" s="139">
        <v>0</v>
      </c>
      <c r="K251" s="168" t="s">
        <v>107</v>
      </c>
      <c r="L251" s="168">
        <v>0.56999999999999995</v>
      </c>
      <c r="M251" s="139" t="s">
        <v>13</v>
      </c>
      <c r="N251" s="139">
        <v>0</v>
      </c>
    </row>
    <row r="252" spans="1:26" ht="13">
      <c r="B252" s="249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1:26" ht="13">
      <c r="B253" s="249"/>
      <c r="C253" s="296" t="s">
        <v>16</v>
      </c>
      <c r="D253" s="249"/>
      <c r="E253" s="249"/>
      <c r="F253" s="249"/>
    </row>
    <row r="254" spans="1:26" ht="13">
      <c r="B254" s="249"/>
      <c r="C254" s="296" t="s">
        <v>1</v>
      </c>
      <c r="D254" s="249"/>
      <c r="E254" s="249"/>
      <c r="F254" s="249"/>
    </row>
    <row r="255" spans="1:26" ht="13">
      <c r="B255" s="249"/>
      <c r="C255" s="296" t="s">
        <v>2</v>
      </c>
      <c r="D255" s="249"/>
      <c r="E255" s="249"/>
      <c r="F255" s="249"/>
    </row>
    <row r="256" spans="1:26" ht="13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</row>
    <row r="257" spans="2:14" ht="13">
      <c r="B257" s="320" t="s">
        <v>74</v>
      </c>
      <c r="C257" s="6" t="s">
        <v>13</v>
      </c>
      <c r="D257" s="22">
        <v>0</v>
      </c>
      <c r="E257" s="293" t="s">
        <v>75</v>
      </c>
      <c r="G257" s="164"/>
      <c r="H257" s="164"/>
      <c r="I257" s="164"/>
      <c r="J257" s="164"/>
      <c r="K257" s="164"/>
      <c r="L257" s="164"/>
      <c r="M257" s="164"/>
      <c r="N257" s="164"/>
    </row>
    <row r="258" spans="2:14" ht="13">
      <c r="B258" s="249"/>
      <c r="C258" s="6" t="s">
        <v>13</v>
      </c>
      <c r="D258" s="22">
        <v>0.1</v>
      </c>
      <c r="E258" s="249"/>
      <c r="G258" s="164"/>
      <c r="H258" s="164"/>
      <c r="I258" s="164"/>
      <c r="J258" s="164"/>
      <c r="K258" s="164"/>
      <c r="L258" s="164"/>
      <c r="M258" s="164"/>
      <c r="N258" s="164"/>
    </row>
    <row r="259" spans="2:14" ht="13">
      <c r="B259" s="249"/>
      <c r="C259" s="6" t="s">
        <v>13</v>
      </c>
      <c r="D259" s="22">
        <v>0.2</v>
      </c>
      <c r="E259" s="249"/>
      <c r="G259" s="164"/>
      <c r="H259" s="164"/>
      <c r="I259" s="164"/>
      <c r="J259" s="164"/>
      <c r="K259" s="164"/>
      <c r="L259" s="164"/>
      <c r="M259" s="164"/>
      <c r="N259" s="164"/>
    </row>
    <row r="260" spans="2:14" ht="13">
      <c r="B260" s="249"/>
      <c r="C260" s="6" t="s">
        <v>13</v>
      </c>
      <c r="D260" s="22">
        <v>0.3</v>
      </c>
      <c r="E260" s="249"/>
      <c r="G260" s="164"/>
      <c r="H260" s="164"/>
      <c r="I260" s="164"/>
      <c r="J260" s="164"/>
      <c r="K260" s="164"/>
      <c r="L260" s="164"/>
      <c r="M260" s="164"/>
      <c r="N260" s="164"/>
    </row>
    <row r="261" spans="2:14" ht="13">
      <c r="B261" s="249"/>
      <c r="C261" s="6" t="s">
        <v>13</v>
      </c>
      <c r="D261" s="22">
        <v>0.4</v>
      </c>
      <c r="E261" s="249"/>
      <c r="G261" s="164"/>
      <c r="H261" s="164"/>
      <c r="I261" s="164"/>
      <c r="J261" s="164"/>
      <c r="K261" s="164"/>
      <c r="L261" s="164"/>
      <c r="M261" s="164"/>
      <c r="N261" s="164"/>
    </row>
    <row r="262" spans="2:14" ht="13">
      <c r="B262" s="249"/>
      <c r="C262" s="6" t="s">
        <v>13</v>
      </c>
      <c r="D262" s="22">
        <v>0.5</v>
      </c>
      <c r="E262" s="249"/>
      <c r="G262" s="164"/>
      <c r="H262" s="164"/>
      <c r="I262" s="164"/>
      <c r="J262" s="164"/>
      <c r="K262" s="164"/>
      <c r="L262" s="164"/>
      <c r="M262" s="164"/>
      <c r="N262" s="164"/>
    </row>
    <row r="263" spans="2:14" ht="13">
      <c r="B263" s="249"/>
      <c r="C263" s="6" t="s">
        <v>13</v>
      </c>
      <c r="D263" s="22">
        <v>0.6</v>
      </c>
      <c r="E263" s="249"/>
      <c r="G263" s="164"/>
      <c r="H263" s="164"/>
      <c r="I263" s="164"/>
      <c r="J263" s="164"/>
      <c r="K263" s="164"/>
      <c r="L263" s="164"/>
      <c r="M263" s="164"/>
      <c r="N263" s="164"/>
    </row>
    <row r="264" spans="2:14" ht="13">
      <c r="B264" s="249"/>
      <c r="C264" s="6" t="s">
        <v>13</v>
      </c>
      <c r="D264" s="22">
        <v>0.7</v>
      </c>
      <c r="E264" s="249"/>
      <c r="G264" s="164"/>
      <c r="H264" s="164"/>
      <c r="I264" s="164"/>
      <c r="J264" s="164"/>
      <c r="K264" s="164"/>
      <c r="L264" s="164"/>
      <c r="M264" s="164"/>
      <c r="N264" s="164"/>
    </row>
    <row r="265" spans="2:14" ht="13">
      <c r="B265" s="249"/>
      <c r="C265" s="6" t="s">
        <v>13</v>
      </c>
      <c r="D265" s="22">
        <v>0.8</v>
      </c>
      <c r="E265" s="249"/>
      <c r="G265" s="164"/>
      <c r="H265" s="164"/>
      <c r="I265" s="164"/>
      <c r="J265" s="164"/>
      <c r="K265" s="164"/>
      <c r="L265" s="164"/>
      <c r="M265" s="164"/>
      <c r="N265" s="164"/>
    </row>
    <row r="266" spans="2:14" ht="13">
      <c r="B266" s="249"/>
      <c r="C266" s="6" t="s">
        <v>13</v>
      </c>
      <c r="D266" s="22">
        <v>0.9</v>
      </c>
      <c r="E266" s="249"/>
      <c r="G266" s="164"/>
      <c r="H266" s="164"/>
      <c r="I266" s="164"/>
      <c r="J266" s="164"/>
      <c r="K266" s="164"/>
      <c r="L266" s="164"/>
      <c r="M266" s="164"/>
      <c r="N266" s="164"/>
    </row>
    <row r="267" spans="2:14" ht="13">
      <c r="B267" s="249"/>
      <c r="C267" s="6" t="s">
        <v>13</v>
      </c>
      <c r="D267" s="22">
        <v>1</v>
      </c>
      <c r="E267" s="249"/>
      <c r="G267" s="164"/>
      <c r="H267" s="164"/>
      <c r="I267" s="164"/>
      <c r="J267" s="164"/>
      <c r="K267" s="164"/>
      <c r="L267" s="164"/>
      <c r="M267" s="164"/>
      <c r="N267" s="164"/>
    </row>
    <row r="268" spans="2:14" ht="13">
      <c r="B268" s="249"/>
      <c r="C268" s="6" t="s">
        <v>13</v>
      </c>
      <c r="D268" s="22">
        <v>1.1000000000000001</v>
      </c>
      <c r="E268" s="249"/>
      <c r="G268" s="164"/>
      <c r="H268" s="164"/>
      <c r="I268" s="164"/>
      <c r="J268" s="164"/>
      <c r="K268" s="164"/>
      <c r="L268" s="164"/>
      <c r="M268" s="164"/>
      <c r="N268" s="164"/>
    </row>
    <row r="269" spans="2:14" ht="13">
      <c r="B269" s="249"/>
      <c r="C269" s="6" t="s">
        <v>13</v>
      </c>
      <c r="D269" s="22">
        <v>1.2</v>
      </c>
      <c r="E269" s="249"/>
      <c r="G269" s="164"/>
      <c r="H269" s="164"/>
      <c r="I269" s="164"/>
      <c r="J269" s="164"/>
      <c r="K269" s="164"/>
      <c r="L269" s="164"/>
      <c r="M269" s="164"/>
      <c r="N269" s="164"/>
    </row>
    <row r="270" spans="2:14" ht="13">
      <c r="B270" s="249"/>
      <c r="C270" s="6" t="s">
        <v>13</v>
      </c>
      <c r="D270" s="22">
        <v>1.3</v>
      </c>
      <c r="E270" s="249"/>
      <c r="G270" s="164"/>
      <c r="H270" s="164"/>
      <c r="I270" s="164"/>
      <c r="J270" s="164"/>
      <c r="K270" s="164"/>
      <c r="L270" s="164"/>
      <c r="M270" s="164"/>
      <c r="N270" s="164"/>
    </row>
    <row r="271" spans="2:14" ht="13">
      <c r="B271" s="249"/>
      <c r="C271" s="6" t="s">
        <v>13</v>
      </c>
      <c r="D271" s="22">
        <v>1.4</v>
      </c>
      <c r="E271" s="249"/>
      <c r="G271" s="164"/>
      <c r="H271" s="164"/>
      <c r="I271" s="164"/>
      <c r="J271" s="164"/>
      <c r="K271" s="164"/>
      <c r="L271" s="164"/>
      <c r="M271" s="164"/>
      <c r="N271" s="164"/>
    </row>
    <row r="272" spans="2:14" ht="13">
      <c r="B272" s="249"/>
      <c r="C272" s="6" t="s">
        <v>13</v>
      </c>
      <c r="D272" s="22">
        <v>1.5</v>
      </c>
      <c r="E272" s="249"/>
      <c r="G272" s="164"/>
      <c r="H272" s="164"/>
      <c r="I272" s="164"/>
      <c r="J272" s="164"/>
      <c r="K272" s="164"/>
      <c r="L272" s="164"/>
      <c r="M272" s="164"/>
      <c r="N272" s="164"/>
    </row>
    <row r="273" spans="2:14" ht="13">
      <c r="B273" s="249"/>
      <c r="C273" s="6" t="s">
        <v>13</v>
      </c>
      <c r="D273" s="22">
        <v>1.6</v>
      </c>
      <c r="E273" s="249"/>
      <c r="G273" s="164"/>
      <c r="H273" s="164"/>
      <c r="I273" s="164"/>
      <c r="J273" s="164"/>
      <c r="K273" s="164"/>
      <c r="L273" s="164"/>
      <c r="M273" s="164"/>
      <c r="N273" s="164"/>
    </row>
    <row r="274" spans="2:14" ht="13">
      <c r="B274" s="249"/>
      <c r="C274" s="6" t="s">
        <v>13</v>
      </c>
      <c r="D274" s="22">
        <v>1.7</v>
      </c>
      <c r="E274" s="249"/>
      <c r="G274" s="164"/>
      <c r="H274" s="164"/>
      <c r="I274" s="164"/>
      <c r="J274" s="164"/>
      <c r="K274" s="164"/>
      <c r="L274" s="164"/>
      <c r="M274" s="164"/>
      <c r="N274" s="164"/>
    </row>
    <row r="275" spans="2:14" ht="13">
      <c r="B275" s="249"/>
      <c r="C275" s="6" t="s">
        <v>13</v>
      </c>
      <c r="D275" s="22">
        <v>1.8</v>
      </c>
      <c r="E275" s="249"/>
      <c r="G275" s="164"/>
      <c r="H275" s="164"/>
      <c r="I275" s="164"/>
      <c r="J275" s="164"/>
      <c r="K275" s="164"/>
      <c r="L275" s="164"/>
      <c r="M275" s="164"/>
      <c r="N275" s="164"/>
    </row>
    <row r="276" spans="2:14" ht="13">
      <c r="B276" s="249"/>
      <c r="C276" s="6" t="s">
        <v>13</v>
      </c>
      <c r="D276" s="22">
        <v>1.9</v>
      </c>
      <c r="E276" s="249"/>
      <c r="G276" s="164"/>
      <c r="H276" s="164"/>
      <c r="I276" s="164"/>
      <c r="J276" s="164"/>
      <c r="K276" s="164"/>
      <c r="L276" s="164"/>
      <c r="M276" s="164"/>
      <c r="N276" s="164"/>
    </row>
    <row r="277" spans="2:14" ht="13">
      <c r="B277" s="249"/>
      <c r="C277" s="6" t="s">
        <v>13</v>
      </c>
      <c r="D277" s="22">
        <v>2</v>
      </c>
      <c r="E277" s="249"/>
      <c r="G277" s="164"/>
      <c r="H277" s="164"/>
      <c r="I277" s="164"/>
      <c r="J277" s="164"/>
      <c r="K277" s="164"/>
      <c r="L277" s="164"/>
      <c r="M277" s="164"/>
      <c r="N277" s="164"/>
    </row>
    <row r="278" spans="2:14" ht="13">
      <c r="B278" s="249"/>
      <c r="C278" s="6" t="s">
        <v>13</v>
      </c>
      <c r="D278" s="22">
        <v>2.1</v>
      </c>
      <c r="E278" s="249"/>
      <c r="G278" s="164"/>
      <c r="H278" s="164"/>
      <c r="I278" s="164"/>
      <c r="J278" s="164"/>
      <c r="K278" s="164"/>
      <c r="L278" s="164"/>
      <c r="M278" s="164"/>
      <c r="N278" s="164"/>
    </row>
    <row r="279" spans="2:14" ht="13">
      <c r="B279" s="249"/>
      <c r="C279" s="6" t="s">
        <v>13</v>
      </c>
      <c r="D279" s="22">
        <v>2.2000000000000002</v>
      </c>
      <c r="E279" s="249"/>
      <c r="G279" s="164"/>
      <c r="H279" s="164"/>
      <c r="I279" s="164"/>
      <c r="J279" s="164"/>
      <c r="K279" s="164"/>
      <c r="L279" s="164"/>
      <c r="M279" s="164"/>
      <c r="N279" s="164"/>
    </row>
    <row r="280" spans="2:14" ht="13">
      <c r="B280" s="249"/>
      <c r="C280" s="6" t="s">
        <v>181</v>
      </c>
      <c r="D280" s="22">
        <v>2.2999999999999998</v>
      </c>
      <c r="E280" s="249"/>
      <c r="F280" s="6" t="s">
        <v>44</v>
      </c>
      <c r="G280" s="74" t="s">
        <v>13</v>
      </c>
      <c r="H280" s="75">
        <v>0</v>
      </c>
      <c r="I280" s="74" t="s">
        <v>13</v>
      </c>
      <c r="J280" s="75">
        <v>0</v>
      </c>
      <c r="K280" s="74" t="s">
        <v>19</v>
      </c>
      <c r="L280" s="75">
        <v>0.43</v>
      </c>
      <c r="M280" s="74" t="s">
        <v>19</v>
      </c>
      <c r="N280" s="75">
        <v>0.38</v>
      </c>
    </row>
    <row r="281" spans="2:14" ht="13">
      <c r="B281" s="249"/>
      <c r="C281" s="6" t="s">
        <v>107</v>
      </c>
      <c r="D281" s="22">
        <v>2.4</v>
      </c>
      <c r="E281" s="249"/>
      <c r="F281" s="73" t="s">
        <v>44</v>
      </c>
      <c r="G281" s="74" t="s">
        <v>19</v>
      </c>
      <c r="H281" s="75">
        <v>0.46</v>
      </c>
      <c r="I281" s="74" t="s">
        <v>13</v>
      </c>
      <c r="J281" s="75">
        <v>0</v>
      </c>
      <c r="K281" s="74" t="s">
        <v>19</v>
      </c>
      <c r="L281" s="75">
        <v>0.76</v>
      </c>
      <c r="M281" s="74" t="s">
        <v>15</v>
      </c>
      <c r="N281" s="75">
        <v>0.46</v>
      </c>
    </row>
    <row r="282" spans="2:14" ht="13">
      <c r="B282" s="249"/>
      <c r="C282" s="73" t="s">
        <v>107</v>
      </c>
      <c r="D282" s="22">
        <v>2.5</v>
      </c>
      <c r="E282" s="249"/>
      <c r="G282" s="74" t="s">
        <v>19</v>
      </c>
      <c r="H282" s="75">
        <v>0.41</v>
      </c>
      <c r="I282" s="74" t="s">
        <v>13</v>
      </c>
      <c r="J282" s="75">
        <v>0</v>
      </c>
      <c r="K282" s="74" t="s">
        <v>19</v>
      </c>
      <c r="L282" s="75">
        <v>0.82</v>
      </c>
      <c r="M282" s="74" t="s">
        <v>13</v>
      </c>
      <c r="N282" s="75">
        <v>0</v>
      </c>
    </row>
    <row r="283" spans="2:14" ht="13">
      <c r="B283" s="249"/>
      <c r="C283" s="6" t="s">
        <v>107</v>
      </c>
      <c r="D283" s="22">
        <v>2.6</v>
      </c>
      <c r="E283" s="249"/>
      <c r="G283" s="74" t="s">
        <v>13</v>
      </c>
      <c r="H283" s="75">
        <v>0</v>
      </c>
      <c r="I283" s="74" t="s">
        <v>13</v>
      </c>
      <c r="J283" s="75">
        <v>0</v>
      </c>
      <c r="K283" s="74" t="s">
        <v>19</v>
      </c>
      <c r="L283" s="75">
        <v>0.82</v>
      </c>
      <c r="M283" s="74" t="s">
        <v>13</v>
      </c>
      <c r="N283" s="75">
        <v>0</v>
      </c>
    </row>
    <row r="284" spans="2:14" ht="13">
      <c r="B284" s="249"/>
      <c r="C284" s="73" t="s">
        <v>107</v>
      </c>
      <c r="D284" s="22">
        <v>2.7</v>
      </c>
      <c r="E284" s="249"/>
      <c r="G284" s="74" t="s">
        <v>13</v>
      </c>
      <c r="H284" s="75">
        <v>0</v>
      </c>
      <c r="I284" s="74" t="s">
        <v>13</v>
      </c>
      <c r="J284" s="75">
        <v>0</v>
      </c>
      <c r="K284" s="74" t="s">
        <v>19</v>
      </c>
      <c r="L284" s="75">
        <v>0.76</v>
      </c>
      <c r="M284" s="74" t="s">
        <v>13</v>
      </c>
      <c r="N284" s="75">
        <v>0</v>
      </c>
    </row>
    <row r="285" spans="2:14" ht="13">
      <c r="B285" s="249"/>
      <c r="C285" s="6" t="s">
        <v>107</v>
      </c>
      <c r="D285" s="22">
        <v>2.8</v>
      </c>
      <c r="E285" s="249"/>
      <c r="G285" s="74" t="s">
        <v>13</v>
      </c>
      <c r="H285" s="75">
        <v>0</v>
      </c>
      <c r="I285" s="74" t="s">
        <v>13</v>
      </c>
      <c r="J285" s="75">
        <v>0</v>
      </c>
      <c r="K285" s="74" t="s">
        <v>19</v>
      </c>
      <c r="L285" s="75">
        <v>0.72</v>
      </c>
      <c r="M285" s="74" t="s">
        <v>13</v>
      </c>
      <c r="N285" s="75">
        <v>0</v>
      </c>
    </row>
    <row r="286" spans="2:14" ht="13">
      <c r="B286" s="249"/>
      <c r="C286" s="73" t="s">
        <v>107</v>
      </c>
      <c r="D286" s="22">
        <v>2.9</v>
      </c>
      <c r="E286" s="249"/>
      <c r="G286" s="74" t="s">
        <v>13</v>
      </c>
      <c r="H286" s="75">
        <v>0</v>
      </c>
      <c r="I286" s="74" t="s">
        <v>13</v>
      </c>
      <c r="J286" s="75">
        <v>0</v>
      </c>
      <c r="K286" s="74" t="s">
        <v>19</v>
      </c>
      <c r="L286" s="75">
        <v>0.77</v>
      </c>
      <c r="M286" s="74" t="s">
        <v>19</v>
      </c>
      <c r="N286" s="75">
        <v>0.33</v>
      </c>
    </row>
    <row r="287" spans="2:14" ht="13">
      <c r="B287" s="249"/>
      <c r="C287" s="6" t="s">
        <v>107</v>
      </c>
      <c r="D287" s="22">
        <v>3</v>
      </c>
      <c r="E287" s="249"/>
      <c r="G287" s="74" t="s">
        <v>13</v>
      </c>
      <c r="H287" s="75">
        <v>0</v>
      </c>
      <c r="I287" s="74" t="s">
        <v>13</v>
      </c>
      <c r="J287" s="75">
        <v>0</v>
      </c>
      <c r="K287" s="74" t="s">
        <v>19</v>
      </c>
      <c r="L287" s="75">
        <v>0.76</v>
      </c>
      <c r="M287" s="74" t="s">
        <v>19</v>
      </c>
      <c r="N287" s="75">
        <v>0.32</v>
      </c>
    </row>
    <row r="288" spans="2:14" ht="13">
      <c r="B288" s="249"/>
      <c r="C288" s="73" t="s">
        <v>107</v>
      </c>
      <c r="D288" s="22">
        <v>3.1</v>
      </c>
      <c r="E288" s="249"/>
      <c r="G288" s="74" t="s">
        <v>13</v>
      </c>
      <c r="H288" s="75">
        <v>0</v>
      </c>
      <c r="I288" s="74" t="s">
        <v>13</v>
      </c>
      <c r="J288" s="75">
        <v>0</v>
      </c>
      <c r="K288" s="74" t="s">
        <v>19</v>
      </c>
      <c r="L288" s="75">
        <v>0.73</v>
      </c>
      <c r="M288" s="74" t="s">
        <v>13</v>
      </c>
      <c r="N288" s="75">
        <v>0</v>
      </c>
    </row>
    <row r="289" spans="2:14" ht="13">
      <c r="B289" s="249"/>
      <c r="C289" s="6" t="s">
        <v>107</v>
      </c>
      <c r="D289" s="22">
        <v>3.2</v>
      </c>
      <c r="E289" s="249"/>
      <c r="G289" s="74" t="s">
        <v>13</v>
      </c>
      <c r="H289" s="75">
        <v>0</v>
      </c>
      <c r="I289" s="74" t="s">
        <v>13</v>
      </c>
      <c r="J289" s="75">
        <v>0</v>
      </c>
      <c r="K289" s="74" t="s">
        <v>19</v>
      </c>
      <c r="L289" s="75">
        <v>0.68</v>
      </c>
      <c r="M289" s="74" t="s">
        <v>19</v>
      </c>
      <c r="N289" s="75">
        <v>0.27</v>
      </c>
    </row>
    <row r="290" spans="2:14" ht="13">
      <c r="B290" s="249"/>
      <c r="C290" s="73" t="s">
        <v>107</v>
      </c>
      <c r="D290" s="22">
        <v>3.3</v>
      </c>
      <c r="E290" s="249"/>
      <c r="G290" s="74" t="s">
        <v>13</v>
      </c>
      <c r="H290" s="75">
        <v>0</v>
      </c>
      <c r="I290" s="74" t="s">
        <v>13</v>
      </c>
      <c r="J290" s="75">
        <v>0</v>
      </c>
      <c r="K290" s="74" t="s">
        <v>19</v>
      </c>
      <c r="L290" s="75">
        <v>0.73</v>
      </c>
      <c r="M290" s="74" t="s">
        <v>13</v>
      </c>
      <c r="N290" s="75">
        <v>0</v>
      </c>
    </row>
    <row r="291" spans="2:14" ht="13">
      <c r="B291" s="249"/>
      <c r="C291" s="6" t="s">
        <v>107</v>
      </c>
      <c r="D291" s="22">
        <v>3.4</v>
      </c>
      <c r="E291" s="249"/>
      <c r="G291" s="74" t="s">
        <v>13</v>
      </c>
      <c r="H291" s="75">
        <v>0</v>
      </c>
      <c r="I291" s="74" t="s">
        <v>13</v>
      </c>
      <c r="J291" s="75">
        <v>0</v>
      </c>
      <c r="K291" s="74" t="s">
        <v>19</v>
      </c>
      <c r="L291" s="75">
        <v>0.64</v>
      </c>
      <c r="M291" s="74" t="s">
        <v>13</v>
      </c>
      <c r="N291" s="75">
        <v>0</v>
      </c>
    </row>
    <row r="292" spans="2:14" ht="13">
      <c r="B292" s="249"/>
      <c r="C292" s="73" t="s">
        <v>107</v>
      </c>
      <c r="D292" s="22">
        <v>3.5</v>
      </c>
      <c r="E292" s="249"/>
      <c r="G292" s="74" t="s">
        <v>13</v>
      </c>
      <c r="H292" s="75">
        <v>0</v>
      </c>
      <c r="I292" s="74" t="s">
        <v>13</v>
      </c>
      <c r="J292" s="75">
        <v>0</v>
      </c>
      <c r="K292" s="74" t="s">
        <v>19</v>
      </c>
      <c r="L292" s="75">
        <v>0.46</v>
      </c>
      <c r="M292" s="74" t="s">
        <v>19</v>
      </c>
      <c r="N292" s="75">
        <v>0.28999999999999998</v>
      </c>
    </row>
    <row r="293" spans="2:14" ht="13">
      <c r="B293" s="249"/>
      <c r="C293" s="6" t="s">
        <v>107</v>
      </c>
      <c r="D293" s="22">
        <v>3.6</v>
      </c>
      <c r="E293" s="249"/>
      <c r="G293" s="74" t="s">
        <v>19</v>
      </c>
      <c r="H293" s="75">
        <v>0.28999999999999998</v>
      </c>
      <c r="I293" s="74" t="s">
        <v>13</v>
      </c>
      <c r="J293" s="75">
        <v>0</v>
      </c>
      <c r="K293" s="74" t="s">
        <v>19</v>
      </c>
      <c r="L293" s="75">
        <v>0.67</v>
      </c>
      <c r="M293" s="74" t="s">
        <v>19</v>
      </c>
      <c r="N293" s="75">
        <v>0.4</v>
      </c>
    </row>
    <row r="294" spans="2:14" ht="13">
      <c r="B294" s="249"/>
      <c r="C294" s="73" t="s">
        <v>107</v>
      </c>
      <c r="D294" s="22">
        <v>3.7</v>
      </c>
      <c r="E294" s="249"/>
      <c r="G294" s="74" t="s">
        <v>19</v>
      </c>
      <c r="H294" s="75">
        <v>0.55000000000000004</v>
      </c>
      <c r="I294" s="74" t="s">
        <v>13</v>
      </c>
      <c r="J294" s="75">
        <v>0</v>
      </c>
      <c r="K294" s="74" t="s">
        <v>19</v>
      </c>
      <c r="L294" s="75">
        <v>0.76</v>
      </c>
      <c r="M294" s="74" t="s">
        <v>19</v>
      </c>
      <c r="N294" s="75">
        <v>0.41</v>
      </c>
    </row>
    <row r="295" spans="2:14" ht="13">
      <c r="B295" s="249"/>
      <c r="C295" s="6" t="s">
        <v>107</v>
      </c>
      <c r="D295" s="22">
        <v>3.8</v>
      </c>
      <c r="E295" s="249"/>
      <c r="G295" s="74" t="s">
        <v>19</v>
      </c>
      <c r="H295" s="75">
        <v>0.47</v>
      </c>
      <c r="I295" s="74" t="s">
        <v>13</v>
      </c>
      <c r="J295" s="75">
        <v>0</v>
      </c>
      <c r="K295" s="74" t="s">
        <v>19</v>
      </c>
      <c r="L295" s="75">
        <v>0.74</v>
      </c>
      <c r="M295" s="71" t="s">
        <v>108</v>
      </c>
      <c r="N295" s="71" t="s">
        <v>209</v>
      </c>
    </row>
    <row r="296" spans="2:14" ht="13">
      <c r="B296" s="249"/>
      <c r="C296" s="73" t="s">
        <v>107</v>
      </c>
      <c r="D296" s="22">
        <v>3.9</v>
      </c>
      <c r="E296" s="249"/>
      <c r="G296" s="74" t="s">
        <v>19</v>
      </c>
      <c r="H296" s="75">
        <v>0.56000000000000005</v>
      </c>
      <c r="I296" s="74" t="s">
        <v>13</v>
      </c>
      <c r="J296" s="75">
        <v>0</v>
      </c>
      <c r="K296" s="74" t="s">
        <v>19</v>
      </c>
      <c r="L296" s="75">
        <v>0.75</v>
      </c>
      <c r="M296" s="71" t="s">
        <v>108</v>
      </c>
      <c r="N296" s="71" t="s">
        <v>210</v>
      </c>
    </row>
    <row r="297" spans="2:14" ht="13">
      <c r="B297" s="249"/>
      <c r="C297" s="6" t="s">
        <v>107</v>
      </c>
      <c r="D297" s="22">
        <v>4</v>
      </c>
      <c r="E297" s="249"/>
      <c r="G297" s="74" t="s">
        <v>19</v>
      </c>
      <c r="H297" s="75">
        <v>0.45</v>
      </c>
      <c r="I297" s="74" t="s">
        <v>13</v>
      </c>
      <c r="J297" s="75">
        <v>0</v>
      </c>
      <c r="K297" s="71" t="s">
        <v>141</v>
      </c>
      <c r="L297" s="71" t="s">
        <v>211</v>
      </c>
      <c r="M297" s="74" t="s">
        <v>15</v>
      </c>
      <c r="N297" s="75">
        <v>0.38</v>
      </c>
    </row>
    <row r="298" spans="2:14" ht="13">
      <c r="B298" s="249"/>
      <c r="C298" s="73" t="s">
        <v>107</v>
      </c>
      <c r="D298" s="22">
        <v>4.0999999999999996</v>
      </c>
      <c r="E298" s="249"/>
      <c r="G298" s="74" t="s">
        <v>19</v>
      </c>
      <c r="H298" s="75">
        <v>0.56000000000000005</v>
      </c>
      <c r="I298" s="170" t="s">
        <v>107</v>
      </c>
      <c r="J298" s="171">
        <v>0.35</v>
      </c>
      <c r="K298" s="74" t="s">
        <v>15</v>
      </c>
      <c r="L298" s="75">
        <v>0.57999999999999996</v>
      </c>
      <c r="M298" s="74" t="s">
        <v>15</v>
      </c>
      <c r="N298" s="75">
        <v>0.39</v>
      </c>
    </row>
    <row r="299" spans="2:14" ht="13">
      <c r="B299" s="249"/>
      <c r="C299" s="6" t="s">
        <v>107</v>
      </c>
      <c r="D299" s="22">
        <v>4.2</v>
      </c>
      <c r="E299" s="249"/>
      <c r="G299" s="74" t="s">
        <v>19</v>
      </c>
      <c r="H299" s="75">
        <v>0.59</v>
      </c>
      <c r="I299" s="74" t="s">
        <v>13</v>
      </c>
      <c r="J299" s="75">
        <v>0</v>
      </c>
      <c r="K299" s="74" t="s">
        <v>15</v>
      </c>
      <c r="L299" s="75">
        <v>0.51</v>
      </c>
      <c r="M299" s="74" t="s">
        <v>15</v>
      </c>
      <c r="N299" s="75">
        <v>0.38</v>
      </c>
    </row>
    <row r="300" spans="2:14" ht="13">
      <c r="B300" s="249"/>
      <c r="C300" s="73" t="s">
        <v>107</v>
      </c>
      <c r="D300" s="22">
        <v>4.3</v>
      </c>
      <c r="E300" s="249"/>
      <c r="G300" s="74" t="s">
        <v>19</v>
      </c>
      <c r="H300" s="75">
        <v>0.54</v>
      </c>
      <c r="I300" s="74" t="s">
        <v>13</v>
      </c>
      <c r="J300" s="75">
        <v>0</v>
      </c>
      <c r="K300" s="74" t="s">
        <v>19</v>
      </c>
      <c r="L300" s="75">
        <v>0.71</v>
      </c>
      <c r="M300" s="74" t="s">
        <v>19</v>
      </c>
      <c r="N300" s="75">
        <v>0.4</v>
      </c>
    </row>
    <row r="301" spans="2:14" ht="13">
      <c r="B301" s="249"/>
      <c r="C301" s="6" t="s">
        <v>107</v>
      </c>
      <c r="D301" s="22">
        <v>4.4000000000000004</v>
      </c>
      <c r="E301" s="249"/>
      <c r="G301" s="74" t="s">
        <v>19</v>
      </c>
      <c r="H301" s="75">
        <v>0.43</v>
      </c>
      <c r="I301" s="74" t="s">
        <v>13</v>
      </c>
      <c r="J301" s="75">
        <v>0</v>
      </c>
      <c r="K301" s="74" t="s">
        <v>19</v>
      </c>
      <c r="L301" s="75">
        <v>0.74</v>
      </c>
      <c r="M301" s="74" t="s">
        <v>19</v>
      </c>
      <c r="N301" s="75">
        <v>0.46</v>
      </c>
    </row>
    <row r="302" spans="2:14" ht="13">
      <c r="B302" s="249"/>
      <c r="C302" s="73" t="s">
        <v>107</v>
      </c>
      <c r="D302" s="22">
        <v>4.5</v>
      </c>
      <c r="E302" s="249"/>
      <c r="G302" s="74" t="s">
        <v>19</v>
      </c>
      <c r="H302" s="75">
        <v>0.45</v>
      </c>
      <c r="I302" s="74" t="s">
        <v>13</v>
      </c>
      <c r="J302" s="75">
        <v>0</v>
      </c>
      <c r="K302" s="74" t="s">
        <v>19</v>
      </c>
      <c r="L302" s="75">
        <v>0.76</v>
      </c>
      <c r="M302" s="74" t="s">
        <v>19</v>
      </c>
      <c r="N302" s="75">
        <v>0.34</v>
      </c>
    </row>
    <row r="303" spans="2:14" ht="13">
      <c r="B303" s="249"/>
      <c r="C303" s="6" t="s">
        <v>107</v>
      </c>
      <c r="D303" s="22">
        <v>4.5999999999999996</v>
      </c>
      <c r="E303" s="249"/>
      <c r="G303" s="74" t="s">
        <v>19</v>
      </c>
      <c r="H303" s="75">
        <v>0.42</v>
      </c>
      <c r="I303" s="74" t="s">
        <v>13</v>
      </c>
      <c r="J303" s="75">
        <v>0</v>
      </c>
      <c r="K303" s="74" t="s">
        <v>19</v>
      </c>
      <c r="L303" s="75">
        <v>0.76</v>
      </c>
      <c r="M303" s="74" t="s">
        <v>19</v>
      </c>
      <c r="N303" s="75">
        <v>0.28000000000000003</v>
      </c>
    </row>
    <row r="304" spans="2:14" ht="13">
      <c r="B304" s="249"/>
      <c r="C304" s="6" t="s">
        <v>107</v>
      </c>
      <c r="D304" s="22">
        <v>4.7</v>
      </c>
      <c r="E304" s="249"/>
      <c r="G304" s="74" t="s">
        <v>19</v>
      </c>
      <c r="H304" s="75">
        <v>0.52</v>
      </c>
      <c r="I304" s="74" t="s">
        <v>13</v>
      </c>
      <c r="J304" s="75">
        <v>0</v>
      </c>
      <c r="K304" s="74" t="s">
        <v>19</v>
      </c>
      <c r="L304" s="75">
        <v>0.77</v>
      </c>
      <c r="M304" s="74" t="s">
        <v>19</v>
      </c>
      <c r="N304" s="75">
        <v>0.27</v>
      </c>
    </row>
    <row r="305" spans="2:14" ht="13">
      <c r="B305" s="249"/>
      <c r="C305" s="73" t="s">
        <v>107</v>
      </c>
      <c r="D305" s="22">
        <v>4.8</v>
      </c>
      <c r="E305" s="249"/>
      <c r="G305" s="74" t="s">
        <v>19</v>
      </c>
      <c r="H305" s="75">
        <v>0.46</v>
      </c>
      <c r="I305" s="74" t="s">
        <v>13</v>
      </c>
      <c r="J305" s="75">
        <v>0</v>
      </c>
      <c r="K305" s="74" t="s">
        <v>19</v>
      </c>
      <c r="L305" s="75">
        <v>0.76</v>
      </c>
      <c r="M305" s="74" t="s">
        <v>19</v>
      </c>
      <c r="N305" s="75">
        <v>0.28000000000000003</v>
      </c>
    </row>
    <row r="306" spans="2:14" ht="13">
      <c r="B306" s="249"/>
      <c r="C306" s="6" t="s">
        <v>107</v>
      </c>
      <c r="D306" s="22">
        <v>4.9000000000000004</v>
      </c>
      <c r="E306" s="249"/>
      <c r="G306" s="74" t="s">
        <v>19</v>
      </c>
      <c r="H306" s="75">
        <v>0.54</v>
      </c>
      <c r="I306" s="74" t="s">
        <v>13</v>
      </c>
      <c r="J306" s="75">
        <v>0</v>
      </c>
      <c r="K306" s="74" t="s">
        <v>19</v>
      </c>
      <c r="L306" s="75">
        <v>0.76</v>
      </c>
      <c r="M306" s="74" t="s">
        <v>19</v>
      </c>
      <c r="N306" s="75">
        <v>0.28999999999999998</v>
      </c>
    </row>
    <row r="307" spans="2:14" ht="13">
      <c r="B307" s="249"/>
      <c r="C307" s="73" t="s">
        <v>107</v>
      </c>
      <c r="D307" s="22">
        <v>5</v>
      </c>
      <c r="E307" s="249"/>
      <c r="G307" s="74" t="s">
        <v>19</v>
      </c>
      <c r="H307" s="75">
        <v>0.51</v>
      </c>
      <c r="I307" s="74" t="s">
        <v>13</v>
      </c>
      <c r="J307" s="75">
        <v>0</v>
      </c>
      <c r="K307" s="74" t="s">
        <v>19</v>
      </c>
      <c r="L307" s="75">
        <v>0.77</v>
      </c>
      <c r="M307" s="74" t="s">
        <v>19</v>
      </c>
      <c r="N307" s="75">
        <v>0.35</v>
      </c>
    </row>
    <row r="308" spans="2:14" ht="13">
      <c r="B308" s="249"/>
      <c r="C308" s="6" t="s">
        <v>107</v>
      </c>
      <c r="D308" s="22">
        <v>5.0999999999999996</v>
      </c>
      <c r="E308" s="249"/>
      <c r="G308" s="74" t="s">
        <v>19</v>
      </c>
      <c r="H308" s="75">
        <v>0.49</v>
      </c>
      <c r="I308" s="74" t="s">
        <v>13</v>
      </c>
      <c r="J308" s="75">
        <v>0</v>
      </c>
      <c r="K308" s="74" t="s">
        <v>19</v>
      </c>
      <c r="L308" s="75">
        <v>0.77</v>
      </c>
      <c r="M308" s="74" t="s">
        <v>13</v>
      </c>
      <c r="N308" s="75">
        <v>0</v>
      </c>
    </row>
    <row r="309" spans="2:14" ht="13">
      <c r="B309" s="249"/>
      <c r="C309" s="73" t="s">
        <v>107</v>
      </c>
      <c r="D309" s="22">
        <v>5.2</v>
      </c>
      <c r="E309" s="249"/>
      <c r="G309" s="74" t="s">
        <v>19</v>
      </c>
      <c r="H309" s="75">
        <v>0.5</v>
      </c>
      <c r="I309" s="74" t="s">
        <v>13</v>
      </c>
      <c r="J309" s="75">
        <v>0</v>
      </c>
      <c r="K309" s="74" t="s">
        <v>19</v>
      </c>
      <c r="L309" s="75">
        <v>0.77</v>
      </c>
      <c r="M309" s="74" t="s">
        <v>13</v>
      </c>
      <c r="N309" s="75">
        <v>0</v>
      </c>
    </row>
    <row r="310" spans="2:14" ht="13">
      <c r="B310" s="249"/>
      <c r="C310" s="6" t="s">
        <v>107</v>
      </c>
      <c r="D310" s="22">
        <v>5.3</v>
      </c>
      <c r="E310" s="249"/>
      <c r="G310" s="74" t="s">
        <v>19</v>
      </c>
      <c r="H310" s="75">
        <v>0.52</v>
      </c>
      <c r="I310" s="74" t="s">
        <v>13</v>
      </c>
      <c r="J310" s="75">
        <v>0</v>
      </c>
      <c r="K310" s="74" t="s">
        <v>19</v>
      </c>
      <c r="L310" s="75">
        <v>0.76</v>
      </c>
      <c r="M310" s="74" t="s">
        <v>13</v>
      </c>
      <c r="N310" s="75">
        <v>0</v>
      </c>
    </row>
    <row r="311" spans="2:14" ht="13">
      <c r="B311" s="249"/>
      <c r="C311" s="73" t="s">
        <v>107</v>
      </c>
      <c r="D311" s="22">
        <v>5.4</v>
      </c>
      <c r="E311" s="249"/>
      <c r="G311" s="74" t="s">
        <v>19</v>
      </c>
      <c r="H311" s="75">
        <v>0.52</v>
      </c>
      <c r="I311" s="74" t="s">
        <v>13</v>
      </c>
      <c r="J311" s="75">
        <v>0</v>
      </c>
      <c r="K311" s="74" t="s">
        <v>19</v>
      </c>
      <c r="L311" s="75">
        <v>0.76</v>
      </c>
      <c r="M311" s="74" t="s">
        <v>13</v>
      </c>
      <c r="N311" s="75">
        <v>0</v>
      </c>
    </row>
    <row r="312" spans="2:14" ht="13">
      <c r="B312" s="249"/>
      <c r="C312" s="6" t="s">
        <v>107</v>
      </c>
      <c r="D312" s="22">
        <v>5.5</v>
      </c>
      <c r="E312" s="249"/>
      <c r="G312" s="74" t="s">
        <v>19</v>
      </c>
      <c r="H312" s="75">
        <v>0.54</v>
      </c>
      <c r="I312" s="74" t="s">
        <v>13</v>
      </c>
      <c r="J312" s="75">
        <v>0</v>
      </c>
      <c r="K312" s="74" t="s">
        <v>19</v>
      </c>
      <c r="L312" s="75">
        <v>0.7</v>
      </c>
      <c r="M312" s="74" t="s">
        <v>13</v>
      </c>
      <c r="N312" s="75">
        <v>0</v>
      </c>
    </row>
    <row r="313" spans="2:14" ht="13">
      <c r="B313" s="249"/>
      <c r="C313" s="73" t="s">
        <v>107</v>
      </c>
      <c r="D313" s="22">
        <v>5.6</v>
      </c>
      <c r="E313" s="249"/>
      <c r="G313" s="74" t="s">
        <v>19</v>
      </c>
      <c r="H313" s="75">
        <v>0.53</v>
      </c>
      <c r="I313" s="74" t="s">
        <v>13</v>
      </c>
      <c r="J313" s="75">
        <v>0</v>
      </c>
      <c r="K313" s="74" t="s">
        <v>19</v>
      </c>
      <c r="L313" s="75">
        <v>0.69</v>
      </c>
      <c r="M313" s="74" t="s">
        <v>13</v>
      </c>
      <c r="N313" s="75">
        <v>0</v>
      </c>
    </row>
    <row r="314" spans="2:14" ht="13">
      <c r="B314" s="249"/>
      <c r="C314" s="6" t="s">
        <v>107</v>
      </c>
      <c r="D314" s="22">
        <v>5.7</v>
      </c>
      <c r="E314" s="249"/>
      <c r="G314" s="74" t="s">
        <v>19</v>
      </c>
      <c r="H314" s="75">
        <v>0.55000000000000004</v>
      </c>
      <c r="I314" s="74" t="s">
        <v>13</v>
      </c>
      <c r="J314" s="75">
        <v>0</v>
      </c>
      <c r="K314" s="74" t="s">
        <v>19</v>
      </c>
      <c r="L314" s="75">
        <v>0.74</v>
      </c>
      <c r="M314" s="74" t="s">
        <v>13</v>
      </c>
      <c r="N314" s="75">
        <v>0</v>
      </c>
    </row>
    <row r="315" spans="2:14" ht="13">
      <c r="B315" s="249"/>
      <c r="C315" s="73" t="s">
        <v>107</v>
      </c>
      <c r="D315" s="22">
        <v>5.8</v>
      </c>
      <c r="E315" s="249"/>
      <c r="G315" s="74" t="s">
        <v>19</v>
      </c>
      <c r="H315" s="75">
        <v>0.57999999999999996</v>
      </c>
      <c r="I315" s="74" t="s">
        <v>13</v>
      </c>
      <c r="J315" s="75">
        <v>0</v>
      </c>
      <c r="K315" s="74" t="s">
        <v>19</v>
      </c>
      <c r="L315" s="75">
        <v>0.76</v>
      </c>
      <c r="M315" s="74" t="s">
        <v>13</v>
      </c>
      <c r="N315" s="75">
        <v>0</v>
      </c>
    </row>
    <row r="316" spans="2:14" ht="13">
      <c r="B316" s="249"/>
      <c r="C316" s="6" t="s">
        <v>107</v>
      </c>
      <c r="D316" s="22">
        <v>5.9</v>
      </c>
      <c r="E316" s="249"/>
      <c r="G316" s="74" t="s">
        <v>19</v>
      </c>
      <c r="H316" s="75">
        <v>0.56000000000000005</v>
      </c>
      <c r="I316" s="74" t="s">
        <v>13</v>
      </c>
      <c r="J316" s="75">
        <v>0</v>
      </c>
      <c r="K316" s="74" t="s">
        <v>19</v>
      </c>
      <c r="L316" s="75">
        <v>0.76</v>
      </c>
      <c r="M316" s="74" t="s">
        <v>13</v>
      </c>
      <c r="N316" s="75">
        <v>0</v>
      </c>
    </row>
    <row r="317" spans="2:14" ht="13">
      <c r="B317" s="249"/>
      <c r="C317" s="73" t="s">
        <v>107</v>
      </c>
      <c r="D317" s="22">
        <v>6</v>
      </c>
      <c r="E317" s="249"/>
      <c r="G317" s="74" t="s">
        <v>19</v>
      </c>
      <c r="H317" s="75">
        <v>0.54</v>
      </c>
      <c r="I317" s="74" t="s">
        <v>13</v>
      </c>
      <c r="J317" s="75">
        <v>0</v>
      </c>
      <c r="K317" s="74" t="s">
        <v>19</v>
      </c>
      <c r="L317" s="75">
        <v>0.78</v>
      </c>
      <c r="M317" s="74" t="s">
        <v>13</v>
      </c>
      <c r="N317" s="75">
        <v>0</v>
      </c>
    </row>
    <row r="318" spans="2:14" ht="13">
      <c r="B318" s="249"/>
      <c r="C318" s="6" t="s">
        <v>107</v>
      </c>
      <c r="D318" s="22">
        <v>6.0999999999999899</v>
      </c>
      <c r="E318" s="249"/>
      <c r="G318" s="74" t="s">
        <v>19</v>
      </c>
      <c r="H318" s="75">
        <v>0.5</v>
      </c>
      <c r="I318" s="74" t="s">
        <v>13</v>
      </c>
      <c r="J318" s="75">
        <v>0</v>
      </c>
      <c r="K318" s="74" t="s">
        <v>19</v>
      </c>
      <c r="L318" s="75">
        <v>0.78</v>
      </c>
      <c r="M318" s="74" t="s">
        <v>13</v>
      </c>
      <c r="N318" s="75">
        <v>0</v>
      </c>
    </row>
    <row r="319" spans="2:14" ht="13">
      <c r="B319" s="249"/>
      <c r="C319" s="73" t="s">
        <v>107</v>
      </c>
      <c r="D319" s="22">
        <v>6.1999999999999904</v>
      </c>
      <c r="E319" s="249"/>
      <c r="G319" s="74" t="s">
        <v>19</v>
      </c>
      <c r="H319" s="75">
        <v>0.53</v>
      </c>
      <c r="I319" s="74" t="s">
        <v>13</v>
      </c>
      <c r="J319" s="75">
        <v>0</v>
      </c>
      <c r="K319" s="74" t="s">
        <v>19</v>
      </c>
      <c r="L319" s="75">
        <v>0.78</v>
      </c>
      <c r="M319" s="74" t="s">
        <v>13</v>
      </c>
      <c r="N319" s="75">
        <v>0</v>
      </c>
    </row>
    <row r="320" spans="2:14" ht="13">
      <c r="B320" s="249"/>
      <c r="C320" s="6" t="s">
        <v>107</v>
      </c>
      <c r="D320" s="22">
        <v>6.2999999999999901</v>
      </c>
      <c r="E320" s="249"/>
      <c r="G320" s="74" t="s">
        <v>19</v>
      </c>
      <c r="H320" s="75">
        <v>0.49</v>
      </c>
      <c r="I320" s="74" t="s">
        <v>13</v>
      </c>
      <c r="J320" s="75">
        <v>0</v>
      </c>
      <c r="K320" s="74" t="s">
        <v>19</v>
      </c>
      <c r="L320" s="75">
        <v>0.77</v>
      </c>
      <c r="M320" s="74" t="s">
        <v>13</v>
      </c>
      <c r="N320" s="75">
        <v>0</v>
      </c>
    </row>
    <row r="321" spans="2:14" ht="13">
      <c r="B321" s="249"/>
      <c r="C321" s="73" t="s">
        <v>107</v>
      </c>
      <c r="D321" s="22">
        <v>6.3999999999999897</v>
      </c>
      <c r="E321" s="249"/>
      <c r="G321" s="74" t="s">
        <v>19</v>
      </c>
      <c r="H321" s="75">
        <v>0.51</v>
      </c>
      <c r="I321" s="74" t="s">
        <v>13</v>
      </c>
      <c r="J321" s="75">
        <v>0</v>
      </c>
      <c r="K321" s="74" t="s">
        <v>19</v>
      </c>
      <c r="L321" s="75">
        <v>0.78</v>
      </c>
      <c r="M321" s="74" t="s">
        <v>13</v>
      </c>
      <c r="N321" s="75">
        <v>0</v>
      </c>
    </row>
    <row r="322" spans="2:14" ht="13">
      <c r="B322" s="249"/>
      <c r="C322" s="6" t="s">
        <v>107</v>
      </c>
      <c r="D322" s="22">
        <v>6.4999999999999902</v>
      </c>
      <c r="E322" s="249"/>
      <c r="G322" s="74" t="s">
        <v>19</v>
      </c>
      <c r="H322" s="75">
        <v>0.55000000000000004</v>
      </c>
      <c r="I322" s="74" t="s">
        <v>13</v>
      </c>
      <c r="J322" s="75">
        <v>0</v>
      </c>
      <c r="K322" s="74" t="s">
        <v>19</v>
      </c>
      <c r="L322" s="75">
        <v>0.78</v>
      </c>
      <c r="M322" s="74" t="s">
        <v>13</v>
      </c>
      <c r="N322" s="75">
        <v>0</v>
      </c>
    </row>
    <row r="323" spans="2:14" ht="13">
      <c r="B323" s="249"/>
      <c r="C323" s="73" t="s">
        <v>107</v>
      </c>
      <c r="D323" s="22">
        <v>6.5999999999999899</v>
      </c>
      <c r="E323" s="249"/>
      <c r="G323" s="74" t="s">
        <v>19</v>
      </c>
      <c r="H323" s="75">
        <v>0.55000000000000004</v>
      </c>
      <c r="I323" s="74" t="s">
        <v>13</v>
      </c>
      <c r="J323" s="75">
        <v>0</v>
      </c>
      <c r="K323" s="74" t="s">
        <v>19</v>
      </c>
      <c r="L323" s="75">
        <v>0.78</v>
      </c>
      <c r="M323" s="74" t="s">
        <v>13</v>
      </c>
      <c r="N323" s="75">
        <v>0</v>
      </c>
    </row>
    <row r="324" spans="2:14" ht="13">
      <c r="B324" s="249"/>
      <c r="C324" s="6" t="s">
        <v>107</v>
      </c>
      <c r="D324" s="22">
        <v>6.6999999999999904</v>
      </c>
      <c r="E324" s="249"/>
      <c r="G324" s="74" t="s">
        <v>19</v>
      </c>
      <c r="H324" s="75">
        <v>0.49</v>
      </c>
      <c r="I324" s="74" t="s">
        <v>13</v>
      </c>
      <c r="J324" s="75">
        <v>0</v>
      </c>
      <c r="K324" s="74" t="s">
        <v>19</v>
      </c>
      <c r="L324" s="75">
        <v>0.77</v>
      </c>
      <c r="M324" s="74" t="s">
        <v>13</v>
      </c>
      <c r="N324" s="75">
        <v>0</v>
      </c>
    </row>
    <row r="325" spans="2:14" ht="13">
      <c r="B325" s="249"/>
      <c r="C325" s="73" t="s">
        <v>107</v>
      </c>
      <c r="D325" s="22">
        <v>6.7999999999999901</v>
      </c>
      <c r="E325" s="249"/>
      <c r="G325" s="74" t="s">
        <v>19</v>
      </c>
      <c r="H325" s="75">
        <v>0.5</v>
      </c>
      <c r="I325" s="74" t="s">
        <v>13</v>
      </c>
      <c r="J325" s="75">
        <v>0</v>
      </c>
      <c r="K325" s="74" t="s">
        <v>19</v>
      </c>
      <c r="L325" s="75">
        <v>0.77</v>
      </c>
      <c r="M325" s="74" t="s">
        <v>13</v>
      </c>
      <c r="N325" s="75">
        <v>0</v>
      </c>
    </row>
    <row r="326" spans="2:14" ht="13">
      <c r="B326" s="249"/>
      <c r="C326" s="6" t="s">
        <v>107</v>
      </c>
      <c r="D326" s="22">
        <v>6.8999999999999897</v>
      </c>
      <c r="E326" s="249"/>
      <c r="G326" s="74" t="s">
        <v>19</v>
      </c>
      <c r="H326" s="75">
        <v>0.52</v>
      </c>
      <c r="I326" s="74" t="s">
        <v>13</v>
      </c>
      <c r="J326" s="75">
        <v>0</v>
      </c>
      <c r="K326" s="74" t="s">
        <v>19</v>
      </c>
      <c r="L326" s="75">
        <v>0.76</v>
      </c>
      <c r="M326" s="74" t="s">
        <v>13</v>
      </c>
      <c r="N326" s="75">
        <v>0</v>
      </c>
    </row>
    <row r="327" spans="2:14" ht="13">
      <c r="B327" s="249"/>
      <c r="C327" s="6" t="s">
        <v>107</v>
      </c>
      <c r="D327" s="22">
        <v>6.9999999999999902</v>
      </c>
      <c r="E327" s="249"/>
      <c r="G327" s="74" t="s">
        <v>19</v>
      </c>
      <c r="H327" s="75">
        <v>0.56999999999999995</v>
      </c>
      <c r="I327" s="74" t="s">
        <v>13</v>
      </c>
      <c r="J327" s="75">
        <v>0</v>
      </c>
      <c r="K327" s="74" t="s">
        <v>19</v>
      </c>
      <c r="L327" s="75">
        <v>0.77</v>
      </c>
      <c r="M327" s="74" t="s">
        <v>13</v>
      </c>
      <c r="N327" s="75">
        <v>0</v>
      </c>
    </row>
    <row r="328" spans="2:14" ht="13">
      <c r="B328" s="249"/>
      <c r="C328" s="73" t="s">
        <v>107</v>
      </c>
      <c r="D328" s="22">
        <v>7.0999999999999899</v>
      </c>
      <c r="E328" s="249"/>
      <c r="G328" s="74" t="s">
        <v>19</v>
      </c>
      <c r="H328" s="75">
        <v>0.57999999999999996</v>
      </c>
      <c r="I328" s="74" t="s">
        <v>13</v>
      </c>
      <c r="J328" s="75">
        <v>0</v>
      </c>
      <c r="K328" s="74" t="s">
        <v>19</v>
      </c>
      <c r="L328" s="75">
        <v>0.77</v>
      </c>
      <c r="M328" s="74" t="s">
        <v>13</v>
      </c>
      <c r="N328" s="75">
        <v>0</v>
      </c>
    </row>
    <row r="329" spans="2:14" ht="13">
      <c r="B329" s="249"/>
      <c r="C329" s="6" t="s">
        <v>107</v>
      </c>
      <c r="D329" s="22">
        <v>7.1999999999999904</v>
      </c>
      <c r="E329" s="249"/>
      <c r="G329" s="74" t="s">
        <v>19</v>
      </c>
      <c r="H329" s="75">
        <v>0.59</v>
      </c>
      <c r="I329" s="74" t="s">
        <v>13</v>
      </c>
      <c r="J329" s="75">
        <v>0</v>
      </c>
      <c r="K329" s="74" t="s">
        <v>19</v>
      </c>
      <c r="L329" s="75">
        <v>0.77</v>
      </c>
      <c r="M329" s="74" t="s">
        <v>13</v>
      </c>
      <c r="N329" s="75">
        <v>0</v>
      </c>
    </row>
    <row r="330" spans="2:14" ht="13">
      <c r="B330" s="249"/>
      <c r="C330" s="73" t="s">
        <v>107</v>
      </c>
      <c r="D330" s="22">
        <v>7.2999999999999803</v>
      </c>
      <c r="E330" s="249"/>
      <c r="G330" s="74" t="s">
        <v>19</v>
      </c>
      <c r="H330" s="75">
        <v>0.57999999999999996</v>
      </c>
      <c r="I330" s="74" t="s">
        <v>13</v>
      </c>
      <c r="J330" s="75">
        <v>0</v>
      </c>
      <c r="K330" s="74" t="s">
        <v>19</v>
      </c>
      <c r="L330" s="75">
        <v>0.77</v>
      </c>
      <c r="M330" s="74" t="s">
        <v>13</v>
      </c>
      <c r="N330" s="75">
        <v>0</v>
      </c>
    </row>
    <row r="331" spans="2:14" ht="13">
      <c r="B331" s="249"/>
      <c r="C331" s="6" t="s">
        <v>107</v>
      </c>
      <c r="D331" s="22">
        <v>7.3999999999999799</v>
      </c>
      <c r="E331" s="249"/>
      <c r="G331" s="74" t="s">
        <v>19</v>
      </c>
      <c r="H331" s="75">
        <v>0.59</v>
      </c>
      <c r="I331" s="74" t="s">
        <v>13</v>
      </c>
      <c r="J331" s="75">
        <v>0</v>
      </c>
      <c r="K331" s="74" t="s">
        <v>19</v>
      </c>
      <c r="L331" s="75">
        <v>0.77</v>
      </c>
      <c r="M331" s="74" t="s">
        <v>13</v>
      </c>
      <c r="N331" s="75">
        <v>0</v>
      </c>
    </row>
    <row r="332" spans="2:14" ht="13">
      <c r="B332" s="249"/>
      <c r="C332" s="73" t="s">
        <v>107</v>
      </c>
      <c r="D332" s="22">
        <v>7.4999999999999796</v>
      </c>
      <c r="E332" s="249"/>
      <c r="G332" s="74" t="s">
        <v>19</v>
      </c>
      <c r="H332" s="75">
        <v>0.56000000000000005</v>
      </c>
      <c r="I332" s="74" t="s">
        <v>13</v>
      </c>
      <c r="J332" s="75">
        <v>0</v>
      </c>
      <c r="K332" s="74" t="s">
        <v>19</v>
      </c>
      <c r="L332" s="75">
        <v>0.78</v>
      </c>
      <c r="M332" s="74" t="s">
        <v>13</v>
      </c>
      <c r="N332" s="75">
        <v>0</v>
      </c>
    </row>
    <row r="333" spans="2:14" ht="13">
      <c r="B333" s="249"/>
      <c r="C333" s="6" t="s">
        <v>107</v>
      </c>
      <c r="D333" s="22">
        <v>7.5999999999999801</v>
      </c>
      <c r="E333" s="249"/>
      <c r="G333" s="74" t="s">
        <v>19</v>
      </c>
      <c r="H333" s="75">
        <v>0.54</v>
      </c>
      <c r="I333" s="74" t="s">
        <v>13</v>
      </c>
      <c r="J333" s="75">
        <v>0</v>
      </c>
      <c r="K333" s="74" t="s">
        <v>19</v>
      </c>
      <c r="L333" s="75">
        <v>0.78</v>
      </c>
      <c r="M333" s="74" t="s">
        <v>13</v>
      </c>
      <c r="N333" s="75">
        <v>0</v>
      </c>
    </row>
    <row r="334" spans="2:14" ht="13">
      <c r="B334" s="249"/>
      <c r="C334" s="73" t="s">
        <v>107</v>
      </c>
      <c r="D334" s="22">
        <v>7.6999999999999797</v>
      </c>
      <c r="E334" s="249"/>
      <c r="G334" s="74" t="s">
        <v>19</v>
      </c>
      <c r="H334" s="75">
        <v>0.57999999999999996</v>
      </c>
      <c r="I334" s="74" t="s">
        <v>13</v>
      </c>
      <c r="J334" s="75">
        <v>0</v>
      </c>
      <c r="K334" s="74" t="s">
        <v>19</v>
      </c>
      <c r="L334" s="75">
        <v>0.78</v>
      </c>
      <c r="M334" s="74" t="s">
        <v>13</v>
      </c>
      <c r="N334" s="75">
        <v>0</v>
      </c>
    </row>
    <row r="335" spans="2:14" ht="13">
      <c r="B335" s="249"/>
      <c r="C335" s="6" t="s">
        <v>107</v>
      </c>
      <c r="D335" s="22">
        <v>7.7999999999999803</v>
      </c>
      <c r="E335" s="249"/>
      <c r="G335" s="74" t="s">
        <v>19</v>
      </c>
      <c r="H335" s="75">
        <v>0.57999999999999996</v>
      </c>
      <c r="I335" s="74" t="s">
        <v>13</v>
      </c>
      <c r="J335" s="75">
        <v>0</v>
      </c>
      <c r="K335" s="74" t="s">
        <v>19</v>
      </c>
      <c r="L335" s="75">
        <v>0.78</v>
      </c>
      <c r="M335" s="74" t="s">
        <v>13</v>
      </c>
      <c r="N335" s="75">
        <v>0</v>
      </c>
    </row>
    <row r="336" spans="2:14" ht="13">
      <c r="B336" s="249"/>
      <c r="C336" s="73" t="s">
        <v>107</v>
      </c>
      <c r="D336" s="22">
        <v>7.8999999999999799</v>
      </c>
      <c r="E336" s="249"/>
      <c r="G336" s="74" t="s">
        <v>19</v>
      </c>
      <c r="H336" s="75">
        <v>0.59</v>
      </c>
      <c r="I336" s="74" t="s">
        <v>13</v>
      </c>
      <c r="J336" s="75">
        <v>0</v>
      </c>
      <c r="K336" s="74" t="s">
        <v>19</v>
      </c>
      <c r="L336" s="75">
        <v>0.78</v>
      </c>
      <c r="M336" s="74" t="s">
        <v>13</v>
      </c>
      <c r="N336" s="75">
        <v>0</v>
      </c>
    </row>
    <row r="337" spans="2:14" ht="13">
      <c r="B337" s="249"/>
      <c r="C337" s="6" t="s">
        <v>107</v>
      </c>
      <c r="D337" s="22">
        <v>7.9999999999999796</v>
      </c>
      <c r="E337" s="249"/>
      <c r="G337" s="74" t="s">
        <v>19</v>
      </c>
      <c r="H337" s="75">
        <v>0.54</v>
      </c>
      <c r="I337" s="74" t="s">
        <v>13</v>
      </c>
      <c r="J337" s="75">
        <v>0</v>
      </c>
      <c r="K337" s="74" t="s">
        <v>19</v>
      </c>
      <c r="L337" s="75">
        <v>0.78</v>
      </c>
      <c r="M337" s="74" t="s">
        <v>13</v>
      </c>
      <c r="N337" s="75">
        <v>0</v>
      </c>
    </row>
    <row r="338" spans="2:14" ht="13">
      <c r="B338" s="249"/>
      <c r="C338" s="73" t="s">
        <v>107</v>
      </c>
      <c r="D338" s="22">
        <v>8.0999999999999801</v>
      </c>
      <c r="E338" s="249"/>
      <c r="G338" s="74" t="s">
        <v>19</v>
      </c>
      <c r="H338" s="75">
        <v>0.5</v>
      </c>
      <c r="I338" s="74" t="s">
        <v>13</v>
      </c>
      <c r="J338" s="75">
        <v>0</v>
      </c>
      <c r="K338" s="74" t="s">
        <v>19</v>
      </c>
      <c r="L338" s="75">
        <v>0.78</v>
      </c>
      <c r="M338" s="74" t="s">
        <v>13</v>
      </c>
      <c r="N338" s="75">
        <v>0</v>
      </c>
    </row>
    <row r="339" spans="2:14" ht="13">
      <c r="B339" s="249"/>
      <c r="C339" s="6" t="s">
        <v>107</v>
      </c>
      <c r="D339" s="22">
        <v>8.1999999999999797</v>
      </c>
      <c r="E339" s="249"/>
      <c r="G339" s="74" t="s">
        <v>19</v>
      </c>
      <c r="H339" s="75">
        <v>0.48</v>
      </c>
      <c r="I339" s="74" t="s">
        <v>13</v>
      </c>
      <c r="J339" s="75">
        <v>0</v>
      </c>
      <c r="K339" s="74" t="s">
        <v>19</v>
      </c>
      <c r="L339" s="75">
        <v>0.72</v>
      </c>
      <c r="M339" s="74" t="s">
        <v>19</v>
      </c>
      <c r="N339" s="75">
        <v>0.27</v>
      </c>
    </row>
    <row r="340" spans="2:14" ht="13">
      <c r="B340" s="249"/>
      <c r="C340" s="73" t="s">
        <v>107</v>
      </c>
      <c r="D340" s="22">
        <v>8.2999999999999794</v>
      </c>
      <c r="E340" s="249"/>
      <c r="G340" s="74" t="s">
        <v>19</v>
      </c>
      <c r="H340" s="75">
        <v>0.43</v>
      </c>
      <c r="I340" s="74" t="s">
        <v>13</v>
      </c>
      <c r="J340" s="75">
        <v>0</v>
      </c>
      <c r="K340" s="74" t="s">
        <v>19</v>
      </c>
      <c r="L340" s="75">
        <v>0.71</v>
      </c>
      <c r="M340" s="74" t="s">
        <v>13</v>
      </c>
      <c r="N340" s="75">
        <v>0</v>
      </c>
    </row>
    <row r="341" spans="2:14" ht="13">
      <c r="B341" s="249"/>
      <c r="C341" s="6" t="s">
        <v>107</v>
      </c>
      <c r="D341" s="22">
        <v>8.3999999999999702</v>
      </c>
      <c r="E341" s="249"/>
      <c r="G341" s="74" t="s">
        <v>19</v>
      </c>
      <c r="H341" s="75">
        <v>0.33</v>
      </c>
      <c r="I341" s="74" t="s">
        <v>13</v>
      </c>
      <c r="J341" s="75">
        <v>0</v>
      </c>
      <c r="K341" s="74" t="s">
        <v>19</v>
      </c>
      <c r="L341" s="75">
        <v>0.7</v>
      </c>
      <c r="M341" s="74" t="s">
        <v>13</v>
      </c>
      <c r="N341" s="75">
        <v>0</v>
      </c>
    </row>
    <row r="342" spans="2:14" ht="13">
      <c r="B342" s="249"/>
      <c r="C342" s="73" t="s">
        <v>107</v>
      </c>
      <c r="D342" s="22">
        <v>8.4999999999999698</v>
      </c>
      <c r="E342" s="249"/>
      <c r="G342" s="74" t="s">
        <v>19</v>
      </c>
      <c r="H342" s="75">
        <v>0.34</v>
      </c>
      <c r="I342" s="74" t="s">
        <v>13</v>
      </c>
      <c r="J342" s="75">
        <v>0</v>
      </c>
      <c r="K342" s="74" t="s">
        <v>19</v>
      </c>
      <c r="L342" s="75">
        <v>0.69</v>
      </c>
      <c r="M342" s="74" t="s">
        <v>13</v>
      </c>
      <c r="N342" s="75">
        <v>0</v>
      </c>
    </row>
    <row r="343" spans="2:14" ht="13">
      <c r="B343" s="249"/>
      <c r="C343" s="6" t="s">
        <v>107</v>
      </c>
      <c r="D343" s="22">
        <v>8.5999999999999694</v>
      </c>
      <c r="E343" s="249"/>
      <c r="G343" s="74" t="s">
        <v>19</v>
      </c>
      <c r="H343" s="75">
        <v>0.33</v>
      </c>
      <c r="I343" s="74" t="s">
        <v>13</v>
      </c>
      <c r="J343" s="75">
        <v>0</v>
      </c>
      <c r="K343" s="74" t="s">
        <v>19</v>
      </c>
      <c r="L343" s="75">
        <v>0.7</v>
      </c>
      <c r="M343" s="74" t="s">
        <v>13</v>
      </c>
      <c r="N343" s="75">
        <v>0</v>
      </c>
    </row>
    <row r="344" spans="2:14" ht="13">
      <c r="B344" s="249"/>
      <c r="C344" s="73" t="s">
        <v>107</v>
      </c>
      <c r="D344" s="22">
        <v>8.6999999999999709</v>
      </c>
      <c r="E344" s="249"/>
      <c r="G344" s="74" t="s">
        <v>19</v>
      </c>
      <c r="H344" s="75">
        <v>0.32</v>
      </c>
      <c r="I344" s="74" t="s">
        <v>13</v>
      </c>
      <c r="J344" s="75">
        <v>0</v>
      </c>
      <c r="K344" s="74" t="s">
        <v>19</v>
      </c>
      <c r="L344" s="75">
        <v>0.7</v>
      </c>
      <c r="M344" s="74" t="s">
        <v>13</v>
      </c>
      <c r="N344" s="75">
        <v>0</v>
      </c>
    </row>
    <row r="345" spans="2:14" ht="13">
      <c r="B345" s="249"/>
      <c r="C345" s="6" t="s">
        <v>107</v>
      </c>
      <c r="D345" s="22">
        <v>8.7999999999999705</v>
      </c>
      <c r="E345" s="249"/>
      <c r="G345" s="74" t="s">
        <v>19</v>
      </c>
      <c r="H345" s="75">
        <v>0.37</v>
      </c>
      <c r="I345" s="74" t="s">
        <v>13</v>
      </c>
      <c r="J345" s="75">
        <v>0</v>
      </c>
      <c r="K345" s="74" t="s">
        <v>19</v>
      </c>
      <c r="L345" s="75">
        <v>0.73</v>
      </c>
      <c r="M345" s="74" t="s">
        <v>13</v>
      </c>
      <c r="N345" s="75">
        <v>0</v>
      </c>
    </row>
    <row r="346" spans="2:14" ht="13">
      <c r="B346" s="249"/>
      <c r="C346" s="73" t="s">
        <v>107</v>
      </c>
      <c r="D346" s="22">
        <v>8.8999999999999702</v>
      </c>
      <c r="E346" s="249"/>
      <c r="G346" s="74" t="s">
        <v>19</v>
      </c>
      <c r="H346" s="75">
        <v>0.35</v>
      </c>
      <c r="I346" s="74" t="s">
        <v>13</v>
      </c>
      <c r="J346" s="75">
        <v>0</v>
      </c>
      <c r="K346" s="74" t="s">
        <v>19</v>
      </c>
      <c r="L346" s="75">
        <v>0.74</v>
      </c>
      <c r="M346" s="74" t="s">
        <v>13</v>
      </c>
      <c r="N346" s="75">
        <v>0</v>
      </c>
    </row>
    <row r="347" spans="2:14" ht="13">
      <c r="B347" s="249"/>
      <c r="C347" s="6" t="s">
        <v>107</v>
      </c>
      <c r="D347" s="22">
        <v>8.9999999999999698</v>
      </c>
      <c r="E347" s="249"/>
      <c r="G347" s="74" t="s">
        <v>19</v>
      </c>
      <c r="H347" s="75">
        <v>0.31</v>
      </c>
      <c r="I347" s="74" t="s">
        <v>13</v>
      </c>
      <c r="J347" s="75">
        <v>0</v>
      </c>
      <c r="K347" s="74" t="s">
        <v>19</v>
      </c>
      <c r="L347" s="75">
        <v>0.72</v>
      </c>
      <c r="M347" s="74" t="s">
        <v>13</v>
      </c>
      <c r="N347" s="75">
        <v>0</v>
      </c>
    </row>
    <row r="348" spans="2:14" ht="13">
      <c r="B348" s="249"/>
      <c r="C348" s="73" t="s">
        <v>107</v>
      </c>
      <c r="D348" s="22">
        <v>9.0999999999999694</v>
      </c>
      <c r="E348" s="249"/>
      <c r="G348" s="74" t="s">
        <v>19</v>
      </c>
      <c r="H348" s="75">
        <v>0.28000000000000003</v>
      </c>
      <c r="I348" s="74" t="s">
        <v>13</v>
      </c>
      <c r="J348" s="75">
        <v>0</v>
      </c>
      <c r="K348" s="74" t="s">
        <v>19</v>
      </c>
      <c r="L348" s="75">
        <v>0.75</v>
      </c>
      <c r="M348" s="74" t="s">
        <v>13</v>
      </c>
      <c r="N348" s="75">
        <v>0</v>
      </c>
    </row>
    <row r="349" spans="2:14" ht="13">
      <c r="B349" s="249"/>
      <c r="C349" s="6" t="s">
        <v>107</v>
      </c>
      <c r="D349" s="22">
        <v>9.1999999999999709</v>
      </c>
      <c r="E349" s="249"/>
      <c r="G349" s="74" t="s">
        <v>19</v>
      </c>
      <c r="H349" s="75">
        <v>0.28999999999999998</v>
      </c>
      <c r="I349" s="74" t="s">
        <v>13</v>
      </c>
      <c r="J349" s="75">
        <v>0</v>
      </c>
      <c r="K349" s="74" t="s">
        <v>19</v>
      </c>
      <c r="L349" s="75">
        <v>0.74</v>
      </c>
      <c r="M349" s="74" t="s">
        <v>13</v>
      </c>
      <c r="N349" s="75">
        <v>0</v>
      </c>
    </row>
    <row r="350" spans="2:14" ht="13">
      <c r="B350" s="249"/>
      <c r="C350" s="6" t="s">
        <v>107</v>
      </c>
      <c r="D350" s="22">
        <v>9.2999999999999705</v>
      </c>
      <c r="E350" s="249"/>
      <c r="G350" s="74" t="s">
        <v>19</v>
      </c>
      <c r="H350" s="75">
        <v>0.26</v>
      </c>
      <c r="I350" s="74" t="s">
        <v>13</v>
      </c>
      <c r="J350" s="75">
        <v>0</v>
      </c>
      <c r="K350" s="74" t="s">
        <v>19</v>
      </c>
      <c r="L350" s="75">
        <v>0.77</v>
      </c>
      <c r="M350" s="74" t="s">
        <v>13</v>
      </c>
      <c r="N350" s="75">
        <v>0</v>
      </c>
    </row>
    <row r="351" spans="2:14" ht="13">
      <c r="B351" s="249"/>
      <c r="C351" s="73" t="s">
        <v>107</v>
      </c>
      <c r="D351" s="22">
        <v>9.3999999999999702</v>
      </c>
      <c r="E351" s="249"/>
      <c r="G351" s="74" t="s">
        <v>13</v>
      </c>
      <c r="H351" s="75">
        <v>0</v>
      </c>
      <c r="I351" s="74" t="s">
        <v>13</v>
      </c>
      <c r="J351" s="75">
        <v>0</v>
      </c>
      <c r="K351" s="74" t="s">
        <v>19</v>
      </c>
      <c r="L351" s="75">
        <v>0.76</v>
      </c>
      <c r="M351" s="74" t="s">
        <v>13</v>
      </c>
      <c r="N351" s="75">
        <v>0</v>
      </c>
    </row>
    <row r="352" spans="2:14" ht="13">
      <c r="B352" s="249"/>
      <c r="C352" s="6" t="s">
        <v>107</v>
      </c>
      <c r="D352" s="22">
        <v>9.4999999999999698</v>
      </c>
      <c r="E352" s="249"/>
      <c r="G352" s="74" t="s">
        <v>13</v>
      </c>
      <c r="H352" s="75">
        <v>0</v>
      </c>
      <c r="I352" s="74" t="s">
        <v>13</v>
      </c>
      <c r="J352" s="75">
        <v>0</v>
      </c>
      <c r="K352" s="74" t="s">
        <v>19</v>
      </c>
      <c r="L352" s="75">
        <v>0.75</v>
      </c>
      <c r="M352" s="74" t="s">
        <v>13</v>
      </c>
      <c r="N352" s="75">
        <v>0</v>
      </c>
    </row>
    <row r="353" spans="2:14" ht="13">
      <c r="B353" s="249"/>
      <c r="C353" s="73" t="s">
        <v>107</v>
      </c>
      <c r="D353" s="22">
        <v>9.5999999999999694</v>
      </c>
      <c r="E353" s="249"/>
      <c r="G353" s="74" t="s">
        <v>13</v>
      </c>
      <c r="H353" s="75">
        <v>0</v>
      </c>
      <c r="I353" s="74" t="s">
        <v>13</v>
      </c>
      <c r="J353" s="75">
        <v>0</v>
      </c>
      <c r="K353" s="74" t="s">
        <v>19</v>
      </c>
      <c r="L353" s="75">
        <v>0.73</v>
      </c>
      <c r="M353" s="74" t="s">
        <v>19</v>
      </c>
      <c r="N353" s="75">
        <v>0.32</v>
      </c>
    </row>
    <row r="354" spans="2:14" ht="13">
      <c r="B354" s="249"/>
      <c r="C354" s="6" t="s">
        <v>107</v>
      </c>
      <c r="D354" s="22">
        <v>9.6999999999999602</v>
      </c>
      <c r="E354" s="249"/>
      <c r="G354" s="74" t="s">
        <v>13</v>
      </c>
      <c r="H354" s="75">
        <v>0</v>
      </c>
      <c r="I354" s="74" t="s">
        <v>13</v>
      </c>
      <c r="J354" s="75">
        <v>0</v>
      </c>
      <c r="K354" s="74" t="s">
        <v>19</v>
      </c>
      <c r="L354" s="75">
        <v>0.75</v>
      </c>
      <c r="M354" s="74" t="s">
        <v>19</v>
      </c>
      <c r="N354" s="75">
        <v>0.38</v>
      </c>
    </row>
    <row r="355" spans="2:14" ht="13">
      <c r="B355" s="249"/>
      <c r="C355" s="73" t="s">
        <v>107</v>
      </c>
      <c r="D355" s="22">
        <v>9.7999999999999705</v>
      </c>
      <c r="E355" s="249"/>
      <c r="G355" s="74" t="s">
        <v>19</v>
      </c>
      <c r="H355" s="75">
        <v>0.49</v>
      </c>
      <c r="I355" s="74" t="s">
        <v>13</v>
      </c>
      <c r="J355" s="75">
        <v>0</v>
      </c>
      <c r="K355" s="74" t="s">
        <v>19</v>
      </c>
      <c r="L355" s="75">
        <v>0.76</v>
      </c>
      <c r="M355" s="74" t="s">
        <v>19</v>
      </c>
      <c r="N355" s="75">
        <v>0.37</v>
      </c>
    </row>
    <row r="356" spans="2:14" ht="13">
      <c r="B356" s="249"/>
      <c r="C356" s="6" t="s">
        <v>107</v>
      </c>
      <c r="D356" s="22">
        <v>9.8999999999999702</v>
      </c>
      <c r="E356" s="249"/>
      <c r="G356" s="74" t="s">
        <v>19</v>
      </c>
      <c r="H356" s="75">
        <v>0.57999999999999996</v>
      </c>
      <c r="I356" s="74" t="s">
        <v>13</v>
      </c>
      <c r="J356" s="75">
        <v>0</v>
      </c>
      <c r="K356" s="74" t="s">
        <v>19</v>
      </c>
      <c r="L356" s="75">
        <v>0.72</v>
      </c>
      <c r="M356" s="74" t="s">
        <v>19</v>
      </c>
      <c r="N356" s="75">
        <v>0.44</v>
      </c>
    </row>
    <row r="357" spans="2:14" ht="13">
      <c r="B357" s="249"/>
      <c r="C357" s="73" t="s">
        <v>107</v>
      </c>
      <c r="D357" s="22">
        <v>9.9999999999999698</v>
      </c>
      <c r="E357" s="249"/>
      <c r="G357" s="74" t="s">
        <v>19</v>
      </c>
      <c r="H357" s="75">
        <v>0.65</v>
      </c>
      <c r="I357" s="74" t="s">
        <v>13</v>
      </c>
      <c r="J357" s="75">
        <v>0</v>
      </c>
      <c r="K357" s="74" t="s">
        <v>19</v>
      </c>
      <c r="L357" s="75">
        <v>0.75</v>
      </c>
      <c r="M357" s="74" t="s">
        <v>19</v>
      </c>
      <c r="N357" s="75">
        <v>0.46</v>
      </c>
    </row>
    <row r="358" spans="2:14" ht="13">
      <c r="B358" s="249"/>
      <c r="C358" s="6" t="s">
        <v>107</v>
      </c>
      <c r="D358" s="22">
        <v>10.1</v>
      </c>
      <c r="E358" s="249"/>
      <c r="G358" s="74" t="s">
        <v>19</v>
      </c>
      <c r="H358" s="75">
        <v>0.5</v>
      </c>
      <c r="I358" s="74" t="s">
        <v>13</v>
      </c>
      <c r="J358" s="75">
        <v>0</v>
      </c>
      <c r="K358" s="74" t="s">
        <v>19</v>
      </c>
      <c r="L358" s="75">
        <v>0.76</v>
      </c>
      <c r="M358" s="74" t="s">
        <v>19</v>
      </c>
      <c r="N358" s="75">
        <v>0.46</v>
      </c>
    </row>
    <row r="359" spans="2:14" ht="13">
      <c r="B359" s="249"/>
      <c r="C359" s="73" t="s">
        <v>107</v>
      </c>
      <c r="D359" s="22">
        <v>10.199999999999999</v>
      </c>
      <c r="E359" s="249"/>
      <c r="G359" s="74" t="s">
        <v>19</v>
      </c>
      <c r="H359" s="75">
        <v>0.47</v>
      </c>
      <c r="I359" s="74" t="s">
        <v>13</v>
      </c>
      <c r="J359" s="75">
        <v>0</v>
      </c>
      <c r="K359" s="74" t="s">
        <v>19</v>
      </c>
      <c r="L359" s="75">
        <v>0.76</v>
      </c>
      <c r="M359" s="74" t="s">
        <v>19</v>
      </c>
      <c r="N359" s="75">
        <v>0.34</v>
      </c>
    </row>
    <row r="360" spans="2:14" ht="13">
      <c r="B360" s="249"/>
      <c r="C360" s="6" t="s">
        <v>107</v>
      </c>
      <c r="D360" s="22">
        <v>10.3</v>
      </c>
      <c r="E360" s="249"/>
      <c r="G360" s="74" t="s">
        <v>19</v>
      </c>
      <c r="H360" s="75">
        <v>0.47</v>
      </c>
      <c r="I360" s="74" t="s">
        <v>13</v>
      </c>
      <c r="J360" s="75">
        <v>0</v>
      </c>
      <c r="K360" s="74" t="s">
        <v>19</v>
      </c>
      <c r="L360" s="75">
        <v>0.78</v>
      </c>
      <c r="M360" s="74" t="s">
        <v>19</v>
      </c>
      <c r="N360" s="75">
        <v>0.4</v>
      </c>
    </row>
    <row r="361" spans="2:14" ht="13">
      <c r="B361" s="249"/>
      <c r="C361" s="73" t="s">
        <v>107</v>
      </c>
      <c r="D361" s="22">
        <v>10.4</v>
      </c>
      <c r="E361" s="249"/>
      <c r="G361" s="74" t="s">
        <v>19</v>
      </c>
      <c r="H361" s="75">
        <v>0.33</v>
      </c>
      <c r="I361" s="74" t="s">
        <v>13</v>
      </c>
      <c r="J361" s="75">
        <v>0</v>
      </c>
      <c r="K361" s="74" t="s">
        <v>19</v>
      </c>
      <c r="L361" s="75">
        <v>0.77</v>
      </c>
      <c r="M361" s="74" t="s">
        <v>19</v>
      </c>
      <c r="N361" s="75">
        <v>0.42</v>
      </c>
    </row>
    <row r="362" spans="2:14" ht="13">
      <c r="B362" s="249"/>
      <c r="C362" s="6" t="s">
        <v>107</v>
      </c>
      <c r="D362" s="22">
        <v>10.5</v>
      </c>
      <c r="E362" s="249"/>
      <c r="G362" s="74" t="s">
        <v>19</v>
      </c>
      <c r="H362" s="75">
        <v>0.37</v>
      </c>
      <c r="I362" s="74" t="s">
        <v>13</v>
      </c>
      <c r="J362" s="75">
        <v>0</v>
      </c>
      <c r="K362" s="74" t="s">
        <v>19</v>
      </c>
      <c r="L362" s="75">
        <v>0.68</v>
      </c>
      <c r="M362" s="74" t="s">
        <v>13</v>
      </c>
      <c r="N362" s="75">
        <v>0</v>
      </c>
    </row>
    <row r="363" spans="2:14" ht="13">
      <c r="B363" s="249"/>
      <c r="C363" s="73" t="s">
        <v>107</v>
      </c>
      <c r="D363" s="22">
        <v>10.6</v>
      </c>
      <c r="E363" s="249"/>
      <c r="G363" s="74" t="s">
        <v>19</v>
      </c>
      <c r="H363" s="75">
        <v>0.27</v>
      </c>
      <c r="I363" s="74" t="s">
        <v>13</v>
      </c>
      <c r="J363" s="75">
        <v>0</v>
      </c>
      <c r="K363" s="74" t="s">
        <v>19</v>
      </c>
      <c r="L363" s="75">
        <v>0.75</v>
      </c>
      <c r="M363" s="74" t="s">
        <v>19</v>
      </c>
      <c r="N363" s="75">
        <v>0.33</v>
      </c>
    </row>
    <row r="364" spans="2:14" ht="13">
      <c r="B364" s="249"/>
      <c r="C364" s="6" t="s">
        <v>107</v>
      </c>
      <c r="D364" s="22">
        <v>10.7</v>
      </c>
      <c r="E364" s="249"/>
      <c r="G364" s="74" t="s">
        <v>13</v>
      </c>
      <c r="H364" s="75">
        <v>0</v>
      </c>
      <c r="I364" s="74" t="s">
        <v>13</v>
      </c>
      <c r="J364" s="75">
        <v>0</v>
      </c>
      <c r="K364" s="74" t="s">
        <v>19</v>
      </c>
      <c r="L364" s="75">
        <v>0.74</v>
      </c>
      <c r="M364" s="74" t="s">
        <v>13</v>
      </c>
      <c r="N364" s="75">
        <v>0</v>
      </c>
    </row>
    <row r="365" spans="2:14" ht="13">
      <c r="B365" s="249"/>
      <c r="C365" s="73" t="s">
        <v>107</v>
      </c>
      <c r="D365" s="22">
        <v>10.8</v>
      </c>
      <c r="E365" s="249"/>
      <c r="G365" s="74" t="s">
        <v>13</v>
      </c>
      <c r="H365" s="75">
        <v>0</v>
      </c>
      <c r="I365" s="74" t="s">
        <v>13</v>
      </c>
      <c r="J365" s="75">
        <v>0</v>
      </c>
      <c r="K365" s="74" t="s">
        <v>19</v>
      </c>
      <c r="L365" s="75">
        <v>0.77</v>
      </c>
      <c r="M365" s="74" t="s">
        <v>13</v>
      </c>
      <c r="N365" s="75">
        <v>0</v>
      </c>
    </row>
    <row r="366" spans="2:14" ht="13">
      <c r="B366" s="249"/>
      <c r="C366" s="6" t="s">
        <v>107</v>
      </c>
      <c r="D366" s="22">
        <v>10.9</v>
      </c>
      <c r="E366" s="249"/>
      <c r="G366" s="74" t="s">
        <v>13</v>
      </c>
      <c r="H366" s="75">
        <v>0</v>
      </c>
      <c r="I366" s="74" t="s">
        <v>13</v>
      </c>
      <c r="J366" s="75">
        <v>0</v>
      </c>
      <c r="K366" s="74" t="s">
        <v>19</v>
      </c>
      <c r="L366" s="75">
        <v>0.79</v>
      </c>
      <c r="M366" s="74" t="s">
        <v>13</v>
      </c>
      <c r="N366" s="75">
        <v>0</v>
      </c>
    </row>
    <row r="367" spans="2:14" ht="13">
      <c r="B367" s="249"/>
      <c r="C367" s="73" t="s">
        <v>107</v>
      </c>
      <c r="D367" s="22">
        <v>11</v>
      </c>
      <c r="E367" s="249"/>
      <c r="G367" s="74" t="s">
        <v>19</v>
      </c>
      <c r="H367" s="75">
        <v>0.25</v>
      </c>
      <c r="I367" s="74" t="s">
        <v>13</v>
      </c>
      <c r="J367" s="75">
        <v>0</v>
      </c>
      <c r="K367" s="74" t="s">
        <v>19</v>
      </c>
      <c r="L367" s="75">
        <v>0.77</v>
      </c>
      <c r="M367" s="74" t="s">
        <v>13</v>
      </c>
      <c r="N367" s="75">
        <v>0</v>
      </c>
    </row>
    <row r="368" spans="2:14" ht="13">
      <c r="B368" s="249"/>
      <c r="C368" s="6" t="s">
        <v>107</v>
      </c>
      <c r="D368" s="22">
        <v>11.1</v>
      </c>
      <c r="E368" s="249"/>
      <c r="G368" s="74" t="s">
        <v>19</v>
      </c>
      <c r="H368" s="75">
        <v>0.32</v>
      </c>
      <c r="I368" s="74" t="s">
        <v>13</v>
      </c>
      <c r="J368" s="75">
        <v>0</v>
      </c>
      <c r="K368" s="74" t="s">
        <v>19</v>
      </c>
      <c r="L368" s="75">
        <v>0.76</v>
      </c>
      <c r="M368" s="74" t="s">
        <v>13</v>
      </c>
      <c r="N368" s="75">
        <v>0</v>
      </c>
    </row>
    <row r="369" spans="2:14" ht="13">
      <c r="B369" s="249"/>
      <c r="C369" s="73" t="s">
        <v>107</v>
      </c>
      <c r="D369" s="22">
        <v>11.2</v>
      </c>
      <c r="E369" s="249"/>
      <c r="G369" s="74" t="s">
        <v>19</v>
      </c>
      <c r="H369" s="75">
        <v>0.35</v>
      </c>
      <c r="I369" s="74" t="s">
        <v>13</v>
      </c>
      <c r="J369" s="75">
        <v>0</v>
      </c>
      <c r="K369" s="74" t="s">
        <v>19</v>
      </c>
      <c r="L369" s="75">
        <v>0.77</v>
      </c>
      <c r="M369" s="74" t="s">
        <v>13</v>
      </c>
      <c r="N369" s="75">
        <v>0</v>
      </c>
    </row>
    <row r="370" spans="2:14" ht="13">
      <c r="B370" s="249"/>
      <c r="C370" s="6" t="s">
        <v>107</v>
      </c>
      <c r="D370" s="22">
        <v>11.3</v>
      </c>
      <c r="E370" s="249"/>
      <c r="G370" s="74" t="s">
        <v>19</v>
      </c>
      <c r="H370" s="75">
        <v>0.33</v>
      </c>
      <c r="I370" s="74" t="s">
        <v>13</v>
      </c>
      <c r="J370" s="75">
        <v>0</v>
      </c>
      <c r="K370" s="74" t="s">
        <v>19</v>
      </c>
      <c r="L370" s="75">
        <v>0.76</v>
      </c>
      <c r="M370" s="74" t="s">
        <v>13</v>
      </c>
      <c r="N370" s="75">
        <v>0</v>
      </c>
    </row>
    <row r="371" spans="2:14" ht="13">
      <c r="B371" s="249"/>
      <c r="C371" s="73" t="s">
        <v>107</v>
      </c>
      <c r="D371" s="22">
        <v>11.4</v>
      </c>
      <c r="E371" s="249"/>
      <c r="G371" s="74" t="s">
        <v>19</v>
      </c>
      <c r="H371" s="75">
        <v>0.26</v>
      </c>
      <c r="I371" s="74" t="s">
        <v>13</v>
      </c>
      <c r="J371" s="75">
        <v>0</v>
      </c>
      <c r="K371" s="74" t="s">
        <v>19</v>
      </c>
      <c r="L371" s="75">
        <v>0.77</v>
      </c>
      <c r="M371" s="74" t="s">
        <v>13</v>
      </c>
      <c r="N371" s="75">
        <v>0</v>
      </c>
    </row>
    <row r="372" spans="2:14" ht="13">
      <c r="B372" s="249"/>
      <c r="C372" s="6" t="s">
        <v>107</v>
      </c>
      <c r="D372" s="22">
        <v>11.5</v>
      </c>
      <c r="E372" s="249"/>
      <c r="G372" s="74" t="s">
        <v>13</v>
      </c>
      <c r="H372" s="75">
        <v>0</v>
      </c>
      <c r="I372" s="74" t="s">
        <v>13</v>
      </c>
      <c r="J372" s="75">
        <v>0</v>
      </c>
      <c r="K372" s="74" t="s">
        <v>19</v>
      </c>
      <c r="L372" s="75">
        <v>0.7</v>
      </c>
      <c r="M372" s="74" t="s">
        <v>13</v>
      </c>
      <c r="N372" s="75">
        <v>0</v>
      </c>
    </row>
    <row r="373" spans="2:14" ht="13">
      <c r="B373" s="249"/>
      <c r="C373" s="6" t="s">
        <v>107</v>
      </c>
      <c r="D373" s="22">
        <v>11.6</v>
      </c>
      <c r="E373" s="249"/>
      <c r="G373" s="74" t="s">
        <v>19</v>
      </c>
      <c r="H373" s="75">
        <v>0.28000000000000003</v>
      </c>
      <c r="I373" s="74" t="s">
        <v>13</v>
      </c>
      <c r="J373" s="75">
        <v>0</v>
      </c>
      <c r="K373" s="74" t="s">
        <v>19</v>
      </c>
      <c r="L373" s="75">
        <v>0.62</v>
      </c>
      <c r="M373" s="74" t="s">
        <v>19</v>
      </c>
      <c r="N373" s="75">
        <v>0.33</v>
      </c>
    </row>
    <row r="374" spans="2:14" ht="13">
      <c r="B374" s="249"/>
      <c r="C374" s="73" t="s">
        <v>107</v>
      </c>
      <c r="D374" s="22">
        <v>11.7</v>
      </c>
      <c r="E374" s="249"/>
      <c r="G374" s="74" t="s">
        <v>19</v>
      </c>
      <c r="H374" s="75">
        <v>0.37</v>
      </c>
      <c r="I374" s="74" t="s">
        <v>13</v>
      </c>
      <c r="J374" s="75">
        <v>0</v>
      </c>
      <c r="K374" s="71" t="s">
        <v>108</v>
      </c>
      <c r="L374" s="71" t="s">
        <v>212</v>
      </c>
      <c r="M374" s="74" t="s">
        <v>19</v>
      </c>
      <c r="N374" s="75">
        <v>0.32</v>
      </c>
    </row>
    <row r="375" spans="2:14" ht="13">
      <c r="B375" s="249"/>
      <c r="C375" s="6" t="s">
        <v>107</v>
      </c>
      <c r="D375" s="22">
        <v>11.8</v>
      </c>
      <c r="E375" s="249"/>
      <c r="G375" s="74" t="s">
        <v>13</v>
      </c>
      <c r="H375" s="75">
        <v>0</v>
      </c>
      <c r="I375" s="74" t="s">
        <v>13</v>
      </c>
      <c r="J375" s="75">
        <v>0</v>
      </c>
      <c r="K375" s="74" t="s">
        <v>19</v>
      </c>
      <c r="L375" s="75">
        <v>0.69</v>
      </c>
      <c r="M375" s="74" t="s">
        <v>13</v>
      </c>
      <c r="N375" s="75">
        <v>0</v>
      </c>
    </row>
    <row r="376" spans="2:14" ht="13">
      <c r="B376" s="249"/>
      <c r="C376" s="73" t="s">
        <v>107</v>
      </c>
      <c r="D376" s="22">
        <v>11.9</v>
      </c>
      <c r="E376" s="249"/>
      <c r="G376" s="74" t="s">
        <v>13</v>
      </c>
      <c r="H376" s="75">
        <v>0</v>
      </c>
      <c r="I376" s="74" t="s">
        <v>13</v>
      </c>
      <c r="J376" s="75">
        <v>0</v>
      </c>
      <c r="K376" s="74" t="s">
        <v>19</v>
      </c>
      <c r="L376" s="75">
        <v>0.75</v>
      </c>
      <c r="M376" s="74" t="s">
        <v>13</v>
      </c>
      <c r="N376" s="75">
        <v>0</v>
      </c>
    </row>
    <row r="377" spans="2:14" ht="13">
      <c r="B377" s="249"/>
      <c r="C377" s="6" t="s">
        <v>107</v>
      </c>
      <c r="D377" s="22">
        <v>12</v>
      </c>
      <c r="E377" s="249"/>
      <c r="G377" s="74" t="s">
        <v>13</v>
      </c>
      <c r="H377" s="75">
        <v>0</v>
      </c>
      <c r="I377" s="74" t="s">
        <v>13</v>
      </c>
      <c r="J377" s="75">
        <v>0</v>
      </c>
      <c r="K377" s="74" t="s">
        <v>19</v>
      </c>
      <c r="L377" s="75">
        <v>0.69</v>
      </c>
      <c r="M377" s="74" t="s">
        <v>15</v>
      </c>
      <c r="N377" s="75">
        <v>0.37</v>
      </c>
    </row>
    <row r="378" spans="2:14" ht="13">
      <c r="B378" s="249"/>
      <c r="C378" s="73" t="s">
        <v>107</v>
      </c>
      <c r="D378" s="22">
        <v>12.1</v>
      </c>
      <c r="E378" s="249"/>
      <c r="F378" s="20"/>
      <c r="G378" s="74" t="s">
        <v>13</v>
      </c>
      <c r="H378" s="75">
        <v>0</v>
      </c>
      <c r="I378" s="74" t="s">
        <v>13</v>
      </c>
      <c r="J378" s="75">
        <v>0</v>
      </c>
      <c r="K378" s="74" t="s">
        <v>19</v>
      </c>
      <c r="L378" s="75">
        <v>0.69</v>
      </c>
      <c r="M378" s="74" t="s">
        <v>13</v>
      </c>
      <c r="N378" s="75">
        <v>0</v>
      </c>
    </row>
    <row r="379" spans="2:14" ht="13">
      <c r="B379" s="249"/>
      <c r="C379" s="6" t="s">
        <v>107</v>
      </c>
      <c r="D379" s="22">
        <v>12.2</v>
      </c>
      <c r="E379" s="249"/>
      <c r="F379" s="20" t="s">
        <v>44</v>
      </c>
      <c r="G379" s="74" t="s">
        <v>19</v>
      </c>
      <c r="H379" s="75">
        <v>0.31</v>
      </c>
      <c r="I379" s="74" t="s">
        <v>13</v>
      </c>
      <c r="J379" s="75">
        <v>0</v>
      </c>
      <c r="K379" s="74" t="s">
        <v>19</v>
      </c>
      <c r="L379" s="75">
        <v>0.36</v>
      </c>
      <c r="M379" s="74" t="s">
        <v>15</v>
      </c>
      <c r="N379" s="75">
        <v>0.31</v>
      </c>
    </row>
    <row r="380" spans="2:14" ht="13">
      <c r="B380" s="249"/>
      <c r="C380" s="73" t="s">
        <v>107</v>
      </c>
      <c r="D380" s="22">
        <v>12.3</v>
      </c>
      <c r="E380" s="249"/>
      <c r="F380" s="20" t="s">
        <v>44</v>
      </c>
      <c r="G380" s="74" t="s">
        <v>13</v>
      </c>
      <c r="H380" s="75">
        <v>0</v>
      </c>
      <c r="I380" s="74" t="s">
        <v>13</v>
      </c>
      <c r="J380" s="75">
        <v>0</v>
      </c>
      <c r="K380" s="74" t="s">
        <v>19</v>
      </c>
      <c r="L380" s="75">
        <v>0.56999999999999995</v>
      </c>
      <c r="M380" s="74" t="s">
        <v>15</v>
      </c>
      <c r="N380" s="75">
        <v>0.34</v>
      </c>
    </row>
    <row r="381" spans="2:14" ht="13">
      <c r="B381" s="249"/>
      <c r="C381" s="73" t="s">
        <v>107</v>
      </c>
      <c r="D381" s="22">
        <v>12.4</v>
      </c>
      <c r="E381" s="249"/>
      <c r="F381" s="20" t="s">
        <v>44</v>
      </c>
      <c r="G381" s="74" t="s">
        <v>19</v>
      </c>
      <c r="H381" s="75">
        <v>0.31</v>
      </c>
      <c r="I381" s="74" t="s">
        <v>13</v>
      </c>
      <c r="J381" s="75">
        <v>0</v>
      </c>
      <c r="K381" s="74" t="s">
        <v>19</v>
      </c>
      <c r="L381" s="75">
        <v>0.66</v>
      </c>
      <c r="M381" s="74" t="s">
        <v>15</v>
      </c>
      <c r="N381" s="75">
        <v>0.35</v>
      </c>
    </row>
    <row r="382" spans="2:14" ht="13">
      <c r="B382" s="249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</row>
    <row r="383" spans="2:14" ht="13">
      <c r="B383" s="249"/>
      <c r="C383" s="296" t="s">
        <v>16</v>
      </c>
      <c r="D383" s="249"/>
      <c r="E383" s="249"/>
      <c r="F383" s="249"/>
    </row>
    <row r="384" spans="2:14" ht="13">
      <c r="B384" s="249"/>
      <c r="C384" s="296" t="s">
        <v>1</v>
      </c>
      <c r="D384" s="249"/>
      <c r="E384" s="249"/>
      <c r="F384" s="249"/>
    </row>
    <row r="385" spans="1:26" ht="13">
      <c r="B385" s="249"/>
      <c r="C385" s="296" t="s">
        <v>2</v>
      </c>
      <c r="D385" s="249"/>
      <c r="E385" s="249"/>
      <c r="F385" s="249"/>
    </row>
    <row r="386" spans="1:26" ht="13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spans="1:26" ht="13">
      <c r="B387" s="341" t="s">
        <v>76</v>
      </c>
      <c r="C387" s="3" t="s">
        <v>13</v>
      </c>
      <c r="D387" s="22">
        <v>0</v>
      </c>
      <c r="E387" s="267" t="s">
        <v>77</v>
      </c>
      <c r="F387" s="20"/>
      <c r="G387" s="164"/>
      <c r="H387" s="164"/>
      <c r="I387" s="166"/>
      <c r="J387" s="166"/>
      <c r="K387" s="164"/>
      <c r="L387" s="164"/>
      <c r="M387" s="164"/>
      <c r="N387" s="164"/>
    </row>
    <row r="388" spans="1:26" ht="13">
      <c r="B388" s="249"/>
      <c r="C388" s="3" t="s">
        <v>13</v>
      </c>
      <c r="D388" s="22">
        <v>0.1</v>
      </c>
      <c r="E388" s="245"/>
      <c r="F388" s="20"/>
      <c r="G388" s="164"/>
      <c r="H388" s="164"/>
      <c r="I388" s="166"/>
      <c r="J388" s="166"/>
      <c r="K388" s="164"/>
      <c r="L388" s="164"/>
      <c r="M388" s="164"/>
      <c r="N388" s="164"/>
    </row>
    <row r="389" spans="1:26" ht="13">
      <c r="B389" s="249"/>
      <c r="C389" s="3" t="s">
        <v>13</v>
      </c>
      <c r="D389" s="22">
        <v>0.2</v>
      </c>
      <c r="E389" s="245"/>
      <c r="F389" s="20"/>
      <c r="G389" s="164"/>
      <c r="H389" s="164"/>
      <c r="I389" s="166"/>
      <c r="J389" s="166"/>
      <c r="K389" s="164"/>
      <c r="L389" s="164"/>
      <c r="M389" s="164"/>
      <c r="N389" s="164"/>
    </row>
    <row r="390" spans="1:26" ht="13">
      <c r="B390" s="249"/>
      <c r="C390" s="3" t="s">
        <v>13</v>
      </c>
      <c r="D390" s="22">
        <v>0.3</v>
      </c>
      <c r="E390" s="245"/>
      <c r="F390" s="20"/>
      <c r="G390" s="164"/>
      <c r="H390" s="164"/>
      <c r="I390" s="166"/>
      <c r="J390" s="166"/>
      <c r="K390" s="164"/>
      <c r="L390" s="164"/>
      <c r="M390" s="164"/>
      <c r="N390" s="164"/>
    </row>
    <row r="391" spans="1:26" ht="13">
      <c r="B391" s="249"/>
      <c r="C391" s="3" t="s">
        <v>13</v>
      </c>
      <c r="D391" s="22">
        <v>0.4</v>
      </c>
      <c r="E391" s="245"/>
      <c r="F391" s="20"/>
      <c r="G391" s="164"/>
      <c r="H391" s="164"/>
      <c r="I391" s="166"/>
      <c r="J391" s="166"/>
      <c r="K391" s="164"/>
      <c r="L391" s="164"/>
      <c r="M391" s="164"/>
      <c r="N391" s="164"/>
    </row>
    <row r="392" spans="1:26" ht="13">
      <c r="B392" s="249"/>
      <c r="C392" s="3" t="s">
        <v>13</v>
      </c>
      <c r="D392" s="22">
        <v>0.5</v>
      </c>
      <c r="E392" s="245"/>
      <c r="F392" s="20"/>
      <c r="G392" s="164"/>
      <c r="H392" s="164"/>
      <c r="I392" s="166"/>
      <c r="J392" s="166"/>
      <c r="K392" s="164"/>
      <c r="L392" s="164"/>
      <c r="M392" s="164"/>
      <c r="N392" s="164"/>
    </row>
    <row r="393" spans="1:26" ht="13">
      <c r="B393" s="249"/>
      <c r="C393" s="3" t="s">
        <v>13</v>
      </c>
      <c r="D393" s="22">
        <v>0.6</v>
      </c>
      <c r="E393" s="245"/>
      <c r="F393" s="20"/>
      <c r="G393" s="164"/>
      <c r="H393" s="164"/>
      <c r="I393" s="166"/>
      <c r="J393" s="166"/>
      <c r="K393" s="164"/>
      <c r="L393" s="164"/>
      <c r="M393" s="164"/>
      <c r="N393" s="164"/>
    </row>
    <row r="394" spans="1:26" ht="13">
      <c r="B394" s="249"/>
      <c r="C394" s="3" t="s">
        <v>15</v>
      </c>
      <c r="D394" s="22">
        <v>0.7</v>
      </c>
      <c r="E394" s="245"/>
      <c r="F394" s="19"/>
      <c r="G394" s="74" t="s">
        <v>13</v>
      </c>
      <c r="H394" s="74">
        <v>0</v>
      </c>
      <c r="I394" s="172" t="s">
        <v>15</v>
      </c>
      <c r="J394" s="173">
        <v>0.8</v>
      </c>
      <c r="K394" s="69" t="s">
        <v>15</v>
      </c>
      <c r="L394" s="174">
        <v>0.78</v>
      </c>
      <c r="M394" s="170" t="s">
        <v>15</v>
      </c>
      <c r="N394" s="171">
        <v>0.71</v>
      </c>
    </row>
    <row r="395" spans="1:26" ht="13">
      <c r="B395" s="249"/>
      <c r="C395" s="3" t="s">
        <v>15</v>
      </c>
      <c r="D395" s="22">
        <v>0.8</v>
      </c>
      <c r="E395" s="245"/>
      <c r="F395" s="151"/>
      <c r="G395" s="69" t="s">
        <v>15</v>
      </c>
      <c r="H395" s="174">
        <v>0.88</v>
      </c>
      <c r="I395" s="172" t="s">
        <v>15</v>
      </c>
      <c r="J395" s="173">
        <v>0.86</v>
      </c>
      <c r="K395" s="69" t="s">
        <v>15</v>
      </c>
      <c r="L395" s="174">
        <v>0.93</v>
      </c>
      <c r="M395" s="170" t="s">
        <v>15</v>
      </c>
      <c r="N395" s="171">
        <v>0.87</v>
      </c>
    </row>
    <row r="396" spans="1:26" ht="13">
      <c r="B396" s="249"/>
      <c r="C396" s="3" t="s">
        <v>15</v>
      </c>
      <c r="D396" s="22">
        <v>0.9</v>
      </c>
      <c r="E396" s="245"/>
      <c r="F396" s="267" t="s">
        <v>44</v>
      </c>
      <c r="G396" s="69" t="s">
        <v>15</v>
      </c>
      <c r="H396" s="174">
        <v>0.85</v>
      </c>
      <c r="I396" s="172" t="s">
        <v>15</v>
      </c>
      <c r="J396" s="173">
        <v>0.83</v>
      </c>
      <c r="K396" s="69" t="s">
        <v>15</v>
      </c>
      <c r="L396" s="174">
        <v>0.92</v>
      </c>
      <c r="M396" s="170" t="s">
        <v>15</v>
      </c>
      <c r="N396" s="171">
        <v>0.86</v>
      </c>
    </row>
    <row r="397" spans="1:26" ht="13">
      <c r="B397" s="249"/>
      <c r="C397" s="3" t="s">
        <v>15</v>
      </c>
      <c r="D397" s="22">
        <v>1</v>
      </c>
      <c r="E397" s="245"/>
      <c r="F397" s="245"/>
      <c r="G397" s="69" t="s">
        <v>15</v>
      </c>
      <c r="H397" s="174">
        <v>0.63</v>
      </c>
      <c r="I397" s="172" t="s">
        <v>15</v>
      </c>
      <c r="J397" s="173">
        <v>0.81</v>
      </c>
      <c r="K397" s="69" t="s">
        <v>15</v>
      </c>
      <c r="L397" s="174">
        <v>0.91</v>
      </c>
      <c r="M397" s="170" t="s">
        <v>15</v>
      </c>
      <c r="N397" s="171">
        <v>0.86</v>
      </c>
    </row>
    <row r="398" spans="1:26" ht="13">
      <c r="B398" s="249"/>
      <c r="C398" s="3" t="s">
        <v>15</v>
      </c>
      <c r="D398" s="22">
        <v>1.1000000000000001</v>
      </c>
      <c r="E398" s="245"/>
      <c r="F398" s="245"/>
      <c r="G398" s="69" t="s">
        <v>15</v>
      </c>
      <c r="H398" s="174">
        <v>0.6</v>
      </c>
      <c r="I398" s="81" t="s">
        <v>108</v>
      </c>
      <c r="J398" s="81" t="s">
        <v>213</v>
      </c>
      <c r="K398" s="69" t="s">
        <v>15</v>
      </c>
      <c r="L398" s="174">
        <v>0.91</v>
      </c>
      <c r="M398" s="170" t="s">
        <v>15</v>
      </c>
      <c r="N398" s="171">
        <v>0.83</v>
      </c>
    </row>
    <row r="399" spans="1:26" ht="13">
      <c r="B399" s="249"/>
      <c r="C399" s="3" t="s">
        <v>15</v>
      </c>
      <c r="D399" s="22">
        <v>1.2</v>
      </c>
      <c r="E399" s="245"/>
      <c r="F399" s="245"/>
      <c r="G399" s="74" t="s">
        <v>13</v>
      </c>
      <c r="H399" s="74">
        <v>0</v>
      </c>
      <c r="I399" s="172" t="s">
        <v>15</v>
      </c>
      <c r="J399" s="173">
        <v>0.78</v>
      </c>
      <c r="K399" s="69" t="s">
        <v>15</v>
      </c>
      <c r="L399" s="174">
        <v>0.87</v>
      </c>
      <c r="M399" s="170" t="s">
        <v>15</v>
      </c>
      <c r="N399" s="171">
        <v>0.74</v>
      </c>
    </row>
    <row r="400" spans="1:26" ht="13">
      <c r="B400" s="249"/>
      <c r="C400" s="3" t="s">
        <v>15</v>
      </c>
      <c r="D400" s="22">
        <v>1.3</v>
      </c>
      <c r="E400" s="245"/>
      <c r="F400" s="245"/>
      <c r="G400" s="74" t="s">
        <v>13</v>
      </c>
      <c r="H400" s="74">
        <v>0</v>
      </c>
      <c r="I400" s="172" t="s">
        <v>15</v>
      </c>
      <c r="J400" s="173">
        <v>0.44</v>
      </c>
      <c r="K400" s="69" t="s">
        <v>15</v>
      </c>
      <c r="L400" s="174">
        <v>0.85</v>
      </c>
      <c r="M400" s="170" t="s">
        <v>15</v>
      </c>
      <c r="N400" s="171">
        <v>0.63</v>
      </c>
    </row>
    <row r="401" spans="2:15" ht="13">
      <c r="B401" s="249"/>
      <c r="C401" s="3" t="s">
        <v>15</v>
      </c>
      <c r="D401" s="22">
        <v>1.4</v>
      </c>
      <c r="E401" s="245"/>
      <c r="F401" s="245"/>
      <c r="G401" s="74" t="s">
        <v>13</v>
      </c>
      <c r="H401" s="74">
        <v>0</v>
      </c>
      <c r="I401" s="60" t="s">
        <v>19</v>
      </c>
      <c r="J401" s="61">
        <v>0.5</v>
      </c>
      <c r="K401" s="69" t="s">
        <v>15</v>
      </c>
      <c r="L401" s="174">
        <v>0.86</v>
      </c>
      <c r="M401" s="170" t="s">
        <v>15</v>
      </c>
      <c r="N401" s="171">
        <v>0.57999999999999996</v>
      </c>
    </row>
    <row r="402" spans="2:15" ht="13">
      <c r="B402" s="249"/>
      <c r="C402" s="3" t="s">
        <v>15</v>
      </c>
      <c r="D402" s="22">
        <v>1.5</v>
      </c>
      <c r="E402" s="245"/>
      <c r="F402" s="245"/>
      <c r="G402" s="74" t="s">
        <v>13</v>
      </c>
      <c r="H402" s="74">
        <v>0</v>
      </c>
      <c r="I402" s="60" t="s">
        <v>19</v>
      </c>
      <c r="J402" s="61">
        <v>0.56999999999999995</v>
      </c>
      <c r="K402" s="69" t="s">
        <v>15</v>
      </c>
      <c r="L402" s="174">
        <v>0.85</v>
      </c>
      <c r="M402" s="170" t="s">
        <v>15</v>
      </c>
      <c r="N402" s="171">
        <v>0.48</v>
      </c>
    </row>
    <row r="403" spans="2:15" ht="13">
      <c r="B403" s="249"/>
      <c r="C403" s="3" t="s">
        <v>15</v>
      </c>
      <c r="D403" s="22">
        <v>1.6</v>
      </c>
      <c r="E403" s="245"/>
      <c r="F403" s="245"/>
      <c r="G403" s="74" t="s">
        <v>13</v>
      </c>
      <c r="H403" s="74">
        <v>0</v>
      </c>
      <c r="I403" s="60" t="s">
        <v>19</v>
      </c>
      <c r="J403" s="61">
        <v>0.82</v>
      </c>
      <c r="K403" s="69" t="s">
        <v>15</v>
      </c>
      <c r="L403" s="174">
        <v>0.83</v>
      </c>
      <c r="M403" s="170" t="s">
        <v>15</v>
      </c>
      <c r="N403" s="171">
        <v>0.64</v>
      </c>
    </row>
    <row r="404" spans="2:15" ht="13">
      <c r="B404" s="249"/>
      <c r="C404" s="3" t="s">
        <v>15</v>
      </c>
      <c r="D404" s="22">
        <v>1.7</v>
      </c>
      <c r="E404" s="245"/>
      <c r="F404" s="245"/>
      <c r="G404" s="74" t="s">
        <v>13</v>
      </c>
      <c r="H404" s="74">
        <v>0</v>
      </c>
      <c r="I404" s="60" t="s">
        <v>19</v>
      </c>
      <c r="J404" s="61">
        <v>0.83</v>
      </c>
      <c r="K404" s="69" t="s">
        <v>15</v>
      </c>
      <c r="L404" s="174">
        <v>0.88</v>
      </c>
      <c r="M404" s="170" t="s">
        <v>15</v>
      </c>
      <c r="N404" s="171">
        <v>0.78</v>
      </c>
    </row>
    <row r="405" spans="2:15" ht="13">
      <c r="B405" s="249"/>
      <c r="C405" s="3" t="s">
        <v>15</v>
      </c>
      <c r="D405" s="22">
        <v>1.8</v>
      </c>
      <c r="E405" s="245"/>
      <c r="F405" s="245"/>
      <c r="G405" s="74" t="s">
        <v>13</v>
      </c>
      <c r="H405" s="74">
        <v>0</v>
      </c>
      <c r="I405" s="60" t="s">
        <v>19</v>
      </c>
      <c r="J405" s="61">
        <v>0.82</v>
      </c>
      <c r="K405" s="69" t="s">
        <v>15</v>
      </c>
      <c r="L405" s="174">
        <v>0.87</v>
      </c>
      <c r="M405" s="170" t="s">
        <v>15</v>
      </c>
      <c r="N405" s="171">
        <v>0.6</v>
      </c>
    </row>
    <row r="406" spans="2:15" ht="13">
      <c r="B406" s="249"/>
      <c r="C406" s="3" t="s">
        <v>15</v>
      </c>
      <c r="D406" s="22">
        <v>1.9</v>
      </c>
      <c r="E406" s="245"/>
      <c r="F406" s="245"/>
      <c r="G406" s="74" t="s">
        <v>13</v>
      </c>
      <c r="H406" s="74">
        <v>0</v>
      </c>
      <c r="I406" s="60" t="s">
        <v>19</v>
      </c>
      <c r="J406" s="61">
        <v>0.45</v>
      </c>
      <c r="K406" s="69" t="s">
        <v>15</v>
      </c>
      <c r="L406" s="174">
        <v>0.84</v>
      </c>
      <c r="M406" s="170" t="s">
        <v>15</v>
      </c>
      <c r="N406" s="171">
        <v>0.49</v>
      </c>
    </row>
    <row r="407" spans="2:15" ht="13">
      <c r="B407" s="249"/>
      <c r="C407" s="3" t="s">
        <v>15</v>
      </c>
      <c r="D407" s="22">
        <v>2</v>
      </c>
      <c r="E407" s="245"/>
      <c r="F407" s="245"/>
      <c r="G407" s="74" t="s">
        <v>13</v>
      </c>
      <c r="H407" s="74">
        <v>0</v>
      </c>
      <c r="I407" s="60" t="s">
        <v>19</v>
      </c>
      <c r="J407" s="61">
        <v>0.27</v>
      </c>
      <c r="K407" s="69" t="s">
        <v>15</v>
      </c>
      <c r="L407" s="174">
        <v>0.83</v>
      </c>
      <c r="M407" s="170" t="s">
        <v>15</v>
      </c>
      <c r="N407" s="171">
        <v>0.55000000000000004</v>
      </c>
    </row>
    <row r="408" spans="2:15" ht="13">
      <c r="B408" s="249"/>
      <c r="C408" s="3" t="s">
        <v>15</v>
      </c>
      <c r="D408" s="22">
        <v>2.1</v>
      </c>
      <c r="E408" s="245"/>
      <c r="F408" s="245"/>
      <c r="G408" s="74" t="s">
        <v>13</v>
      </c>
      <c r="H408" s="74">
        <v>0</v>
      </c>
      <c r="I408" s="74" t="s">
        <v>13</v>
      </c>
      <c r="J408" s="74">
        <v>0</v>
      </c>
      <c r="K408" s="69" t="s">
        <v>15</v>
      </c>
      <c r="L408" s="174">
        <v>0.83</v>
      </c>
      <c r="M408" s="170" t="s">
        <v>15</v>
      </c>
      <c r="N408" s="171">
        <v>0.79</v>
      </c>
    </row>
    <row r="409" spans="2:15" ht="13">
      <c r="B409" s="249"/>
      <c r="C409" s="3" t="s">
        <v>15</v>
      </c>
      <c r="D409" s="22">
        <v>2.2000000000000002</v>
      </c>
      <c r="E409" s="245"/>
      <c r="F409" s="245"/>
      <c r="G409" s="74" t="s">
        <v>13</v>
      </c>
      <c r="H409" s="74">
        <v>0</v>
      </c>
      <c r="I409" s="74" t="s">
        <v>13</v>
      </c>
      <c r="J409" s="74">
        <v>0</v>
      </c>
      <c r="K409" s="69" t="s">
        <v>15</v>
      </c>
      <c r="L409" s="174">
        <v>0.78</v>
      </c>
      <c r="M409" s="170" t="s">
        <v>15</v>
      </c>
      <c r="N409" s="171">
        <v>0.73</v>
      </c>
    </row>
    <row r="410" spans="2:15" ht="13">
      <c r="B410" s="249"/>
      <c r="C410" s="3" t="s">
        <v>15</v>
      </c>
      <c r="D410" s="22">
        <v>2.2999999999999998</v>
      </c>
      <c r="E410" s="245"/>
      <c r="F410" s="245"/>
      <c r="G410" s="74" t="s">
        <v>13</v>
      </c>
      <c r="H410" s="74">
        <v>0</v>
      </c>
      <c r="I410" s="74" t="s">
        <v>13</v>
      </c>
      <c r="J410" s="74">
        <v>0</v>
      </c>
      <c r="K410" s="69" t="s">
        <v>15</v>
      </c>
      <c r="L410" s="174">
        <v>0.77</v>
      </c>
      <c r="M410" s="170" t="s">
        <v>15</v>
      </c>
      <c r="N410" s="171">
        <v>0.52</v>
      </c>
    </row>
    <row r="411" spans="2:15" ht="13">
      <c r="B411" s="249"/>
      <c r="C411" s="3" t="s">
        <v>15</v>
      </c>
      <c r="D411" s="22">
        <v>2.4</v>
      </c>
      <c r="E411" s="245"/>
      <c r="F411" s="245"/>
      <c r="G411" s="74" t="s">
        <v>13</v>
      </c>
      <c r="H411" s="74">
        <v>0</v>
      </c>
      <c r="I411" s="74" t="s">
        <v>13</v>
      </c>
      <c r="J411" s="74">
        <v>0</v>
      </c>
      <c r="K411" s="69" t="s">
        <v>15</v>
      </c>
      <c r="L411" s="174">
        <v>0.76</v>
      </c>
      <c r="M411" s="170" t="s">
        <v>15</v>
      </c>
      <c r="N411" s="171">
        <v>0.47</v>
      </c>
    </row>
    <row r="412" spans="2:15" ht="13">
      <c r="B412" s="249"/>
      <c r="C412" s="343" t="s">
        <v>150</v>
      </c>
      <c r="D412" s="22">
        <v>2.5</v>
      </c>
      <c r="E412" s="245"/>
      <c r="F412" s="152"/>
      <c r="G412" s="129"/>
      <c r="H412" s="129"/>
      <c r="I412" s="153"/>
      <c r="J412" s="153"/>
      <c r="K412" s="129" t="s">
        <v>15</v>
      </c>
      <c r="L412" s="130">
        <v>0.33</v>
      </c>
      <c r="M412" s="129"/>
      <c r="N412" s="129"/>
      <c r="O412" s="3"/>
    </row>
    <row r="413" spans="2:15" ht="13">
      <c r="B413" s="249"/>
      <c r="C413" s="249"/>
      <c r="D413" s="22">
        <v>2.6</v>
      </c>
      <c r="E413" s="245"/>
      <c r="F413" s="153"/>
      <c r="G413" s="129"/>
      <c r="H413" s="129"/>
      <c r="I413" s="153"/>
      <c r="J413" s="153"/>
      <c r="K413" s="129"/>
      <c r="L413" s="129"/>
      <c r="M413" s="129"/>
      <c r="N413" s="129"/>
    </row>
    <row r="414" spans="2:15" ht="13">
      <c r="B414" s="249"/>
      <c r="C414" s="249"/>
      <c r="D414" s="22">
        <v>2.7</v>
      </c>
      <c r="E414" s="245"/>
      <c r="F414" s="153"/>
      <c r="G414" s="129"/>
      <c r="H414" s="129"/>
      <c r="I414" s="153"/>
      <c r="J414" s="153"/>
      <c r="K414" s="129"/>
      <c r="L414" s="129"/>
      <c r="M414" s="129"/>
      <c r="N414" s="129"/>
    </row>
    <row r="415" spans="2:15" ht="13">
      <c r="B415" s="249"/>
      <c r="C415" s="249"/>
      <c r="D415" s="22">
        <v>2.8</v>
      </c>
      <c r="E415" s="245"/>
      <c r="F415" s="153"/>
      <c r="G415" s="129"/>
      <c r="H415" s="129"/>
      <c r="I415" s="153"/>
      <c r="J415" s="153"/>
      <c r="K415" s="129"/>
      <c r="L415" s="129"/>
      <c r="M415" s="129"/>
      <c r="N415" s="129"/>
    </row>
    <row r="416" spans="2:15" ht="13">
      <c r="B416" s="249"/>
      <c r="C416" s="249"/>
      <c r="D416" s="22">
        <v>2.9</v>
      </c>
      <c r="E416" s="245"/>
      <c r="F416" s="153"/>
      <c r="G416" s="129"/>
      <c r="H416" s="129"/>
      <c r="I416" s="153"/>
      <c r="J416" s="153"/>
      <c r="K416" s="129" t="s">
        <v>15</v>
      </c>
      <c r="L416" s="130">
        <v>0.5</v>
      </c>
      <c r="M416" s="129"/>
      <c r="N416" s="129"/>
    </row>
    <row r="417" spans="2:14" ht="13">
      <c r="B417" s="249"/>
      <c r="C417" s="249"/>
      <c r="D417" s="22">
        <v>3</v>
      </c>
      <c r="E417" s="245"/>
      <c r="F417" s="153"/>
      <c r="G417" s="129"/>
      <c r="H417" s="129"/>
      <c r="I417" s="153"/>
      <c r="J417" s="153"/>
      <c r="K417" s="129" t="s">
        <v>15</v>
      </c>
      <c r="L417" s="130">
        <v>0.61</v>
      </c>
      <c r="M417" s="129"/>
      <c r="N417" s="129"/>
    </row>
    <row r="418" spans="2:14" ht="13">
      <c r="B418" s="249"/>
      <c r="C418" s="249"/>
      <c r="D418" s="22">
        <v>3.1</v>
      </c>
      <c r="E418" s="245"/>
      <c r="F418" s="153"/>
      <c r="G418" s="129"/>
      <c r="H418" s="129"/>
      <c r="I418" s="153"/>
      <c r="J418" s="153"/>
      <c r="K418" s="129" t="s">
        <v>15</v>
      </c>
      <c r="L418" s="130">
        <v>0.78</v>
      </c>
      <c r="M418" s="129"/>
      <c r="N418" s="129"/>
    </row>
    <row r="419" spans="2:14" ht="13">
      <c r="B419" s="249"/>
      <c r="C419" s="249"/>
      <c r="D419" s="22">
        <v>3.2</v>
      </c>
      <c r="E419" s="245"/>
      <c r="F419" s="153"/>
      <c r="G419" s="129"/>
      <c r="H419" s="129"/>
      <c r="I419" s="153"/>
      <c r="J419" s="153"/>
      <c r="K419" s="129" t="s">
        <v>15</v>
      </c>
      <c r="L419" s="130">
        <v>0.62</v>
      </c>
      <c r="M419" s="129"/>
      <c r="N419" s="129"/>
    </row>
    <row r="420" spans="2:14" ht="13">
      <c r="B420" s="249"/>
      <c r="C420" s="249"/>
      <c r="D420" s="22">
        <v>3.3</v>
      </c>
      <c r="E420" s="245"/>
      <c r="F420" s="153"/>
      <c r="G420" s="129"/>
      <c r="H420" s="129"/>
      <c r="I420" s="153"/>
      <c r="J420" s="153"/>
      <c r="K420" s="129" t="s">
        <v>15</v>
      </c>
      <c r="L420" s="130">
        <v>0.74</v>
      </c>
      <c r="M420" s="129"/>
      <c r="N420" s="129"/>
    </row>
    <row r="421" spans="2:14" ht="13">
      <c r="B421" s="249"/>
      <c r="C421" s="249"/>
      <c r="D421" s="22">
        <v>3.4</v>
      </c>
      <c r="E421" s="245"/>
      <c r="F421" s="153"/>
      <c r="G421" s="129"/>
      <c r="H421" s="129"/>
      <c r="I421" s="153"/>
      <c r="J421" s="153"/>
      <c r="K421" s="129" t="s">
        <v>15</v>
      </c>
      <c r="L421" s="130">
        <v>0.82</v>
      </c>
      <c r="M421" s="129"/>
      <c r="N421" s="129"/>
    </row>
    <row r="422" spans="2:14" ht="13">
      <c r="B422" s="249"/>
      <c r="C422" s="249"/>
      <c r="D422" s="22">
        <v>3.5</v>
      </c>
      <c r="E422" s="245"/>
      <c r="F422" s="153"/>
      <c r="G422" s="129"/>
      <c r="H422" s="129"/>
      <c r="I422" s="153"/>
      <c r="J422" s="153"/>
      <c r="K422" s="129" t="s">
        <v>15</v>
      </c>
      <c r="L422" s="130">
        <v>0.39</v>
      </c>
      <c r="M422" s="129"/>
      <c r="N422" s="129"/>
    </row>
    <row r="423" spans="2:14" ht="13">
      <c r="B423" s="249"/>
      <c r="C423" s="249"/>
      <c r="D423" s="22">
        <v>3.6</v>
      </c>
      <c r="E423" s="245"/>
      <c r="F423" s="153"/>
      <c r="G423" s="129"/>
      <c r="H423" s="129"/>
      <c r="I423" s="153"/>
      <c r="J423" s="153"/>
      <c r="K423" s="129" t="s">
        <v>15</v>
      </c>
      <c r="L423" s="130">
        <v>0.6</v>
      </c>
      <c r="M423" s="129"/>
      <c r="N423" s="129"/>
    </row>
    <row r="424" spans="2:14" ht="13">
      <c r="B424" s="249"/>
      <c r="C424" s="249"/>
      <c r="D424" s="22">
        <v>3.7</v>
      </c>
      <c r="E424" s="245"/>
      <c r="F424" s="153"/>
      <c r="G424" s="129"/>
      <c r="H424" s="129"/>
      <c r="I424" s="153"/>
      <c r="J424" s="153"/>
      <c r="K424" s="129" t="s">
        <v>15</v>
      </c>
      <c r="L424" s="130">
        <v>0.59</v>
      </c>
      <c r="M424" s="129"/>
      <c r="N424" s="129"/>
    </row>
    <row r="425" spans="2:14" ht="13">
      <c r="B425" s="249"/>
      <c r="C425" s="249"/>
      <c r="D425" s="22">
        <v>3.8</v>
      </c>
      <c r="E425" s="245"/>
      <c r="F425" s="153"/>
      <c r="G425" s="129"/>
      <c r="H425" s="129"/>
      <c r="I425" s="153"/>
      <c r="J425" s="153"/>
      <c r="K425" s="129" t="s">
        <v>15</v>
      </c>
      <c r="L425" s="130">
        <v>0.73</v>
      </c>
      <c r="M425" s="129"/>
      <c r="N425" s="129"/>
    </row>
    <row r="426" spans="2:14" ht="13">
      <c r="B426" s="249"/>
      <c r="C426" s="249"/>
      <c r="D426" s="22">
        <v>3.9</v>
      </c>
      <c r="E426" s="245"/>
      <c r="F426" s="153"/>
      <c r="G426" s="129"/>
      <c r="H426" s="129"/>
      <c r="I426" s="153"/>
      <c r="J426" s="153"/>
      <c r="K426" s="129" t="s">
        <v>15</v>
      </c>
      <c r="L426" s="130">
        <v>0.32</v>
      </c>
      <c r="M426" s="129"/>
      <c r="N426" s="129"/>
    </row>
    <row r="427" spans="2:14" ht="13">
      <c r="B427" s="249"/>
      <c r="C427" s="249"/>
      <c r="D427" s="22">
        <v>4</v>
      </c>
      <c r="E427" s="245"/>
      <c r="F427" s="153"/>
      <c r="G427" s="129"/>
      <c r="H427" s="129"/>
      <c r="I427" s="153"/>
      <c r="J427" s="153"/>
      <c r="K427" s="129"/>
      <c r="L427" s="129"/>
      <c r="M427" s="129"/>
      <c r="N427" s="129"/>
    </row>
    <row r="428" spans="2:14" ht="13">
      <c r="B428" s="249"/>
      <c r="C428" s="249"/>
      <c r="D428" s="22">
        <v>4.0999999999999996</v>
      </c>
      <c r="E428" s="245"/>
      <c r="F428" s="153"/>
      <c r="G428" s="129"/>
      <c r="H428" s="129"/>
      <c r="I428" s="153"/>
      <c r="J428" s="153"/>
      <c r="K428" s="129"/>
      <c r="L428" s="129"/>
      <c r="M428" s="129"/>
      <c r="N428" s="129"/>
    </row>
    <row r="429" spans="2:14" ht="13">
      <c r="B429" s="249"/>
      <c r="C429" s="249"/>
      <c r="D429" s="22">
        <v>4.2</v>
      </c>
      <c r="E429" s="245"/>
      <c r="F429" s="153"/>
      <c r="G429" s="129"/>
      <c r="H429" s="129"/>
      <c r="I429" s="153"/>
      <c r="J429" s="153"/>
      <c r="K429" s="129" t="s">
        <v>15</v>
      </c>
      <c r="L429" s="130">
        <v>0.27</v>
      </c>
      <c r="M429" s="129"/>
      <c r="N429" s="129"/>
    </row>
    <row r="430" spans="2:14" ht="13">
      <c r="B430" s="249"/>
      <c r="C430" s="249"/>
      <c r="D430" s="22">
        <v>4.3</v>
      </c>
      <c r="E430" s="245"/>
      <c r="F430" s="153"/>
      <c r="G430" s="129"/>
      <c r="H430" s="129"/>
      <c r="I430" s="153"/>
      <c r="J430" s="153"/>
      <c r="K430" s="129"/>
      <c r="L430" s="129"/>
      <c r="M430" s="129"/>
      <c r="N430" s="129"/>
    </row>
    <row r="431" spans="2:14" ht="13">
      <c r="B431" s="249"/>
      <c r="C431" s="249"/>
      <c r="D431" s="22">
        <v>4.4000000000000004</v>
      </c>
      <c r="E431" s="245"/>
      <c r="F431" s="153"/>
      <c r="G431" s="129"/>
      <c r="H431" s="129"/>
      <c r="I431" s="153"/>
      <c r="J431" s="153"/>
      <c r="K431" s="129"/>
      <c r="L431" s="129"/>
      <c r="M431" s="129"/>
      <c r="N431" s="129"/>
    </row>
    <row r="432" spans="2:14" ht="13">
      <c r="B432" s="249"/>
      <c r="C432" s="249"/>
      <c r="D432" s="22">
        <v>4.5</v>
      </c>
      <c r="E432" s="245"/>
      <c r="F432" s="153"/>
      <c r="G432" s="129"/>
      <c r="H432" s="129"/>
      <c r="I432" s="153"/>
      <c r="J432" s="153"/>
      <c r="K432" s="129"/>
      <c r="L432" s="129"/>
      <c r="M432" s="129"/>
      <c r="N432" s="129"/>
    </row>
    <row r="433" spans="2:14" ht="13">
      <c r="B433" s="249"/>
      <c r="C433" s="249"/>
      <c r="D433" s="22">
        <v>4.5999999999999996</v>
      </c>
      <c r="E433" s="245"/>
      <c r="F433" s="153"/>
      <c r="G433" s="129"/>
      <c r="H433" s="129"/>
      <c r="I433" s="153"/>
      <c r="J433" s="153"/>
      <c r="K433" s="129"/>
      <c r="L433" s="129"/>
      <c r="M433" s="129"/>
      <c r="N433" s="129"/>
    </row>
    <row r="434" spans="2:14" ht="13">
      <c r="B434" s="249"/>
      <c r="C434" s="249"/>
      <c r="D434" s="22">
        <v>4.7</v>
      </c>
      <c r="E434" s="245"/>
      <c r="F434" s="153"/>
      <c r="G434" s="129"/>
      <c r="H434" s="129"/>
      <c r="I434" s="153"/>
      <c r="J434" s="153"/>
      <c r="K434" s="129"/>
      <c r="L434" s="129"/>
      <c r="M434" s="129"/>
      <c r="N434" s="129"/>
    </row>
    <row r="435" spans="2:14" ht="13">
      <c r="B435" s="249"/>
      <c r="C435" s="249"/>
      <c r="D435" s="22">
        <v>4.8</v>
      </c>
      <c r="E435" s="245"/>
      <c r="F435" s="153"/>
      <c r="G435" s="129"/>
      <c r="H435" s="129"/>
      <c r="I435" s="153"/>
      <c r="J435" s="153"/>
      <c r="K435" s="129"/>
      <c r="L435" s="129"/>
      <c r="M435" s="129"/>
      <c r="N435" s="129"/>
    </row>
    <row r="436" spans="2:14" ht="13">
      <c r="B436" s="249"/>
      <c r="C436" s="249"/>
      <c r="D436" s="22">
        <v>4.9000000000000004</v>
      </c>
      <c r="E436" s="245"/>
      <c r="F436" s="153"/>
      <c r="G436" s="129"/>
      <c r="H436" s="129"/>
      <c r="I436" s="153"/>
      <c r="J436" s="153"/>
      <c r="K436" s="129"/>
      <c r="L436" s="129"/>
      <c r="M436" s="129"/>
      <c r="N436" s="129"/>
    </row>
    <row r="437" spans="2:14" ht="13">
      <c r="B437" s="249"/>
      <c r="C437" s="249"/>
      <c r="D437" s="22">
        <v>5</v>
      </c>
      <c r="E437" s="245"/>
      <c r="F437" s="153"/>
      <c r="G437" s="129"/>
      <c r="H437" s="129"/>
      <c r="I437" s="153"/>
      <c r="J437" s="153"/>
      <c r="K437" s="129"/>
      <c r="L437" s="129"/>
      <c r="M437" s="129"/>
      <c r="N437" s="129"/>
    </row>
    <row r="438" spans="2:14" ht="13">
      <c r="B438" s="249"/>
      <c r="C438" s="3" t="s">
        <v>19</v>
      </c>
      <c r="D438" s="22">
        <v>5.0999999999999996</v>
      </c>
      <c r="E438" s="245"/>
      <c r="F438" s="20"/>
      <c r="G438" s="74" t="s">
        <v>13</v>
      </c>
      <c r="H438" s="74">
        <v>0</v>
      </c>
      <c r="I438" s="60" t="s">
        <v>15</v>
      </c>
      <c r="J438" s="61">
        <v>0.39</v>
      </c>
      <c r="K438" s="69" t="s">
        <v>19</v>
      </c>
      <c r="L438" s="174">
        <v>0.69</v>
      </c>
      <c r="M438" s="74" t="s">
        <v>15</v>
      </c>
      <c r="N438" s="75">
        <v>0.28999999999999998</v>
      </c>
    </row>
    <row r="439" spans="2:14" ht="13">
      <c r="B439" s="249"/>
      <c r="C439" s="3" t="s">
        <v>15</v>
      </c>
      <c r="D439" s="22">
        <v>5.2</v>
      </c>
      <c r="E439" s="245"/>
      <c r="F439" s="20"/>
      <c r="G439" s="69" t="s">
        <v>15</v>
      </c>
      <c r="H439" s="174">
        <v>0.91</v>
      </c>
      <c r="I439" s="172" t="s">
        <v>15</v>
      </c>
      <c r="J439" s="173">
        <v>0.84</v>
      </c>
      <c r="K439" s="69" t="s">
        <v>15</v>
      </c>
      <c r="L439" s="174">
        <v>0.93</v>
      </c>
      <c r="M439" s="170" t="s">
        <v>15</v>
      </c>
      <c r="N439" s="171">
        <v>0.87</v>
      </c>
    </row>
    <row r="440" spans="2:14" ht="13">
      <c r="B440" s="249"/>
      <c r="C440" s="3" t="s">
        <v>15</v>
      </c>
      <c r="D440" s="22">
        <v>5.3</v>
      </c>
      <c r="E440" s="245"/>
      <c r="F440" s="20"/>
      <c r="G440" s="69" t="s">
        <v>15</v>
      </c>
      <c r="H440" s="174">
        <v>0.9</v>
      </c>
      <c r="I440" s="172" t="s">
        <v>15</v>
      </c>
      <c r="J440" s="173">
        <v>0.73</v>
      </c>
      <c r="K440" s="69" t="s">
        <v>15</v>
      </c>
      <c r="L440" s="174">
        <v>0.93</v>
      </c>
      <c r="M440" s="170" t="s">
        <v>15</v>
      </c>
      <c r="N440" s="171">
        <v>0.84</v>
      </c>
    </row>
    <row r="441" spans="2:14" ht="13">
      <c r="B441" s="249"/>
      <c r="C441" s="3" t="s">
        <v>15</v>
      </c>
      <c r="D441" s="22">
        <v>5.4</v>
      </c>
      <c r="E441" s="245"/>
      <c r="F441" s="20"/>
      <c r="G441" s="69" t="s">
        <v>15</v>
      </c>
      <c r="H441" s="174">
        <v>0.9</v>
      </c>
      <c r="I441" s="172" t="s">
        <v>15</v>
      </c>
      <c r="J441" s="173">
        <v>0.8</v>
      </c>
      <c r="K441" s="69" t="s">
        <v>15</v>
      </c>
      <c r="L441" s="174">
        <v>0.92</v>
      </c>
      <c r="M441" s="170" t="s">
        <v>15</v>
      </c>
      <c r="N441" s="171">
        <v>0.86</v>
      </c>
    </row>
    <row r="442" spans="2:14" ht="13">
      <c r="B442" s="249"/>
      <c r="C442" s="3" t="s">
        <v>15</v>
      </c>
      <c r="D442" s="22">
        <v>5.5</v>
      </c>
      <c r="E442" s="245"/>
      <c r="F442" s="20"/>
      <c r="G442" s="69" t="s">
        <v>15</v>
      </c>
      <c r="H442" s="174">
        <v>0.88</v>
      </c>
      <c r="I442" s="172" t="s">
        <v>15</v>
      </c>
      <c r="J442" s="173">
        <v>0.8</v>
      </c>
      <c r="K442" s="69" t="s">
        <v>15</v>
      </c>
      <c r="L442" s="174">
        <v>0.92</v>
      </c>
      <c r="M442" s="170" t="s">
        <v>15</v>
      </c>
      <c r="N442" s="171">
        <v>0.86</v>
      </c>
    </row>
    <row r="443" spans="2:14" ht="13">
      <c r="B443" s="249"/>
      <c r="C443" s="3" t="s">
        <v>15</v>
      </c>
      <c r="D443" s="22">
        <v>5.6</v>
      </c>
      <c r="E443" s="245"/>
      <c r="F443" s="20"/>
      <c r="G443" s="69" t="s">
        <v>15</v>
      </c>
      <c r="H443" s="174">
        <v>0.86</v>
      </c>
      <c r="I443" s="172" t="s">
        <v>15</v>
      </c>
      <c r="J443" s="173">
        <v>0.8</v>
      </c>
      <c r="K443" s="69" t="s">
        <v>15</v>
      </c>
      <c r="L443" s="174">
        <v>0.91</v>
      </c>
      <c r="M443" s="170" t="s">
        <v>15</v>
      </c>
      <c r="N443" s="171">
        <v>0.83</v>
      </c>
    </row>
    <row r="444" spans="2:14" ht="13">
      <c r="B444" s="249"/>
      <c r="C444" s="3" t="s">
        <v>15</v>
      </c>
      <c r="D444" s="22">
        <v>5.7</v>
      </c>
      <c r="E444" s="245"/>
      <c r="F444" s="20"/>
      <c r="G444" s="71" t="s">
        <v>105</v>
      </c>
      <c r="H444" s="71" t="s">
        <v>214</v>
      </c>
      <c r="I444" s="172" t="s">
        <v>15</v>
      </c>
      <c r="J444" s="173">
        <v>0.78</v>
      </c>
      <c r="K444" s="69" t="s">
        <v>15</v>
      </c>
      <c r="L444" s="174">
        <v>0.89</v>
      </c>
      <c r="M444" s="74" t="s">
        <v>13</v>
      </c>
      <c r="N444" s="74">
        <v>0</v>
      </c>
    </row>
    <row r="445" spans="2:14" ht="13">
      <c r="B445" s="249"/>
      <c r="C445" s="3" t="s">
        <v>15</v>
      </c>
      <c r="D445" s="22">
        <v>5.8</v>
      </c>
      <c r="E445" s="245"/>
      <c r="F445" s="20"/>
      <c r="G445" s="74" t="s">
        <v>107</v>
      </c>
      <c r="H445" s="75">
        <v>0.4</v>
      </c>
      <c r="I445" s="172" t="s">
        <v>15</v>
      </c>
      <c r="J445" s="173">
        <v>0.7</v>
      </c>
      <c r="K445" s="69" t="s">
        <v>15</v>
      </c>
      <c r="L445" s="174">
        <v>0.72</v>
      </c>
      <c r="M445" s="74" t="s">
        <v>13</v>
      </c>
      <c r="N445" s="74">
        <v>0</v>
      </c>
    </row>
    <row r="446" spans="2:14" ht="13">
      <c r="B446" s="249"/>
      <c r="C446" s="3" t="s">
        <v>15</v>
      </c>
      <c r="D446" s="22">
        <v>5.9</v>
      </c>
      <c r="E446" s="245"/>
      <c r="F446" s="20"/>
      <c r="G446" s="74" t="s">
        <v>107</v>
      </c>
      <c r="H446" s="75">
        <v>0.31</v>
      </c>
      <c r="I446" s="172" t="s">
        <v>15</v>
      </c>
      <c r="J446" s="173">
        <v>0.59</v>
      </c>
      <c r="K446" s="69" t="s">
        <v>15</v>
      </c>
      <c r="L446" s="174">
        <v>0.87</v>
      </c>
      <c r="M446" s="74" t="s">
        <v>107</v>
      </c>
      <c r="N446" s="75">
        <v>0.33</v>
      </c>
    </row>
    <row r="447" spans="2:14" ht="13">
      <c r="B447" s="249"/>
      <c r="C447" s="3" t="s">
        <v>15</v>
      </c>
      <c r="D447" s="22">
        <v>6</v>
      </c>
      <c r="E447" s="245"/>
      <c r="F447" s="20"/>
      <c r="G447" s="74" t="s">
        <v>13</v>
      </c>
      <c r="H447" s="74">
        <v>0</v>
      </c>
      <c r="I447" s="172" t="s">
        <v>15</v>
      </c>
      <c r="J447" s="173">
        <v>0.55000000000000004</v>
      </c>
      <c r="K447" s="69" t="s">
        <v>15</v>
      </c>
      <c r="L447" s="174">
        <v>0.8</v>
      </c>
      <c r="M447" s="74" t="s">
        <v>13</v>
      </c>
      <c r="N447" s="74">
        <v>0</v>
      </c>
    </row>
    <row r="448" spans="2:14" ht="13">
      <c r="B448" s="249"/>
      <c r="C448" s="3" t="s">
        <v>15</v>
      </c>
      <c r="D448" s="22">
        <v>6.1</v>
      </c>
      <c r="E448" s="246"/>
      <c r="F448" s="20"/>
      <c r="G448" s="74" t="s">
        <v>13</v>
      </c>
      <c r="H448" s="74">
        <v>0</v>
      </c>
      <c r="I448" s="172" t="s">
        <v>15</v>
      </c>
      <c r="J448" s="173">
        <v>0.28999999999999998</v>
      </c>
      <c r="K448" s="74" t="s">
        <v>13</v>
      </c>
      <c r="L448" s="74">
        <v>0</v>
      </c>
      <c r="M448" s="74" t="s">
        <v>13</v>
      </c>
      <c r="N448" s="74">
        <v>0</v>
      </c>
    </row>
    <row r="449" spans="1:26" ht="13">
      <c r="B449" s="249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</row>
    <row r="450" spans="1:26" ht="13">
      <c r="B450" s="249"/>
      <c r="C450" s="296" t="s">
        <v>16</v>
      </c>
      <c r="D450" s="249"/>
      <c r="E450" s="249"/>
      <c r="F450" s="249"/>
    </row>
    <row r="451" spans="1:26" ht="13">
      <c r="B451" s="249"/>
      <c r="C451" s="296" t="s">
        <v>1</v>
      </c>
      <c r="D451" s="249"/>
      <c r="E451" s="249"/>
      <c r="F451" s="249"/>
    </row>
    <row r="452" spans="1:26" ht="13">
      <c r="B452" s="249"/>
      <c r="C452" s="296" t="s">
        <v>2</v>
      </c>
      <c r="D452" s="249"/>
      <c r="E452" s="249"/>
      <c r="F452" s="249"/>
    </row>
    <row r="453" spans="1:26" ht="1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spans="1:26" ht="13">
      <c r="B454" s="341" t="s">
        <v>78</v>
      </c>
      <c r="C454" s="20" t="s">
        <v>13</v>
      </c>
      <c r="D454" s="22">
        <v>0</v>
      </c>
      <c r="E454" s="267" t="s">
        <v>79</v>
      </c>
      <c r="G454" s="164"/>
      <c r="H454" s="164"/>
      <c r="I454" s="166"/>
      <c r="J454" s="166"/>
      <c r="K454" s="164"/>
      <c r="L454" s="164"/>
      <c r="M454" s="164"/>
      <c r="N454" s="164"/>
      <c r="O454" s="94"/>
    </row>
    <row r="455" spans="1:26" ht="13">
      <c r="B455" s="249"/>
      <c r="C455" s="20" t="s">
        <v>13</v>
      </c>
      <c r="D455" s="22">
        <v>0.1</v>
      </c>
      <c r="E455" s="245"/>
      <c r="G455" s="164"/>
      <c r="H455" s="164"/>
      <c r="I455" s="166"/>
      <c r="J455" s="166"/>
      <c r="K455" s="164"/>
      <c r="L455" s="164"/>
      <c r="M455" s="164"/>
      <c r="N455" s="164"/>
      <c r="O455" s="94"/>
    </row>
    <row r="456" spans="1:26" ht="13">
      <c r="B456" s="249"/>
      <c r="C456" s="20" t="s">
        <v>13</v>
      </c>
      <c r="D456" s="22">
        <v>0.2</v>
      </c>
      <c r="E456" s="245"/>
      <c r="G456" s="164"/>
      <c r="H456" s="164"/>
      <c r="I456" s="166"/>
      <c r="J456" s="166"/>
      <c r="K456" s="164"/>
      <c r="L456" s="164"/>
      <c r="M456" s="164"/>
      <c r="N456" s="164"/>
      <c r="O456" s="94"/>
    </row>
    <row r="457" spans="1:26" ht="13">
      <c r="B457" s="249"/>
      <c r="C457" s="20" t="s">
        <v>13</v>
      </c>
      <c r="D457" s="22">
        <v>0.3</v>
      </c>
      <c r="E457" s="245"/>
      <c r="G457" s="164"/>
      <c r="H457" s="164"/>
      <c r="I457" s="166"/>
      <c r="J457" s="166"/>
      <c r="K457" s="164"/>
      <c r="L457" s="164"/>
      <c r="M457" s="164"/>
      <c r="N457" s="164"/>
      <c r="O457" s="94"/>
    </row>
    <row r="458" spans="1:26" ht="13">
      <c r="B458" s="249"/>
      <c r="C458" s="20" t="s">
        <v>13</v>
      </c>
      <c r="D458" s="22">
        <v>0.4</v>
      </c>
      <c r="E458" s="245"/>
      <c r="G458" s="164"/>
      <c r="H458" s="164"/>
      <c r="I458" s="166"/>
      <c r="J458" s="166"/>
      <c r="K458" s="164"/>
      <c r="L458" s="164"/>
      <c r="M458" s="164"/>
      <c r="N458" s="164"/>
      <c r="O458" s="94"/>
    </row>
    <row r="459" spans="1:26" ht="13">
      <c r="B459" s="249"/>
      <c r="C459" s="20" t="s">
        <v>13</v>
      </c>
      <c r="D459" s="22">
        <v>0.5</v>
      </c>
      <c r="E459" s="245"/>
      <c r="G459" s="164"/>
      <c r="H459" s="164"/>
      <c r="I459" s="166"/>
      <c r="J459" s="166"/>
      <c r="K459" s="164"/>
      <c r="L459" s="164"/>
      <c r="M459" s="164"/>
      <c r="N459" s="164"/>
      <c r="O459" s="94"/>
    </row>
    <row r="460" spans="1:26" ht="13">
      <c r="B460" s="249"/>
      <c r="C460" s="20" t="s">
        <v>13</v>
      </c>
      <c r="D460" s="22">
        <v>0.6</v>
      </c>
      <c r="E460" s="245"/>
      <c r="G460" s="164"/>
      <c r="H460" s="164"/>
      <c r="I460" s="166"/>
      <c r="J460" s="166"/>
      <c r="K460" s="164"/>
      <c r="L460" s="164"/>
      <c r="M460" s="164"/>
      <c r="N460" s="164"/>
      <c r="O460" s="94"/>
    </row>
    <row r="461" spans="1:26" ht="13">
      <c r="B461" s="249"/>
      <c r="C461" s="20" t="s">
        <v>13</v>
      </c>
      <c r="D461" s="22">
        <v>0.7</v>
      </c>
      <c r="E461" s="245"/>
      <c r="G461" s="164"/>
      <c r="H461" s="164"/>
      <c r="I461" s="166"/>
      <c r="J461" s="166"/>
      <c r="K461" s="164"/>
      <c r="L461" s="164"/>
      <c r="M461" s="164"/>
      <c r="N461" s="164"/>
      <c r="O461" s="94"/>
    </row>
    <row r="462" spans="1:26" ht="13">
      <c r="B462" s="249"/>
      <c r="C462" s="20" t="s">
        <v>13</v>
      </c>
      <c r="D462" s="22">
        <v>0.8</v>
      </c>
      <c r="E462" s="245"/>
      <c r="G462" s="164"/>
      <c r="H462" s="164"/>
      <c r="I462" s="166"/>
      <c r="J462" s="166"/>
      <c r="K462" s="164"/>
      <c r="L462" s="164"/>
      <c r="M462" s="164"/>
      <c r="N462" s="164"/>
      <c r="O462" s="94"/>
    </row>
    <row r="463" spans="1:26" ht="13">
      <c r="B463" s="249"/>
      <c r="C463" s="20" t="s">
        <v>13</v>
      </c>
      <c r="D463" s="22">
        <v>0.9</v>
      </c>
      <c r="E463" s="245"/>
      <c r="G463" s="164"/>
      <c r="H463" s="164"/>
      <c r="I463" s="166"/>
      <c r="J463" s="166"/>
      <c r="K463" s="164"/>
      <c r="L463" s="164"/>
      <c r="M463" s="164"/>
      <c r="N463" s="164"/>
      <c r="O463" s="94"/>
    </row>
    <row r="464" spans="1:26" ht="13">
      <c r="B464" s="249"/>
      <c r="C464" s="20" t="s">
        <v>13</v>
      </c>
      <c r="D464" s="22">
        <v>1</v>
      </c>
      <c r="E464" s="245"/>
      <c r="G464" s="164"/>
      <c r="H464" s="164"/>
      <c r="I464" s="166"/>
      <c r="J464" s="166"/>
      <c r="K464" s="164"/>
      <c r="L464" s="164"/>
      <c r="M464" s="164"/>
      <c r="N464" s="164"/>
      <c r="O464" s="94"/>
    </row>
    <row r="465" spans="2:15" ht="13">
      <c r="B465" s="249"/>
      <c r="C465" s="20" t="s">
        <v>13</v>
      </c>
      <c r="D465" s="22">
        <v>1.1000000000000001</v>
      </c>
      <c r="E465" s="245"/>
      <c r="G465" s="164"/>
      <c r="H465" s="164"/>
      <c r="I465" s="166"/>
      <c r="J465" s="166"/>
      <c r="K465" s="164"/>
      <c r="L465" s="164"/>
      <c r="M465" s="164"/>
      <c r="N465" s="164"/>
      <c r="O465" s="94"/>
    </row>
    <row r="466" spans="2:15" ht="13">
      <c r="B466" s="249"/>
      <c r="C466" s="20" t="s">
        <v>13</v>
      </c>
      <c r="D466" s="22">
        <v>1.2</v>
      </c>
      <c r="E466" s="245"/>
      <c r="G466" s="164"/>
      <c r="H466" s="164"/>
      <c r="I466" s="166"/>
      <c r="J466" s="166"/>
      <c r="K466" s="164"/>
      <c r="L466" s="164"/>
      <c r="M466" s="164"/>
      <c r="N466" s="164"/>
      <c r="O466" s="94"/>
    </row>
    <row r="467" spans="2:15" ht="13">
      <c r="B467" s="249"/>
      <c r="C467" s="20" t="s">
        <v>13</v>
      </c>
      <c r="D467" s="22">
        <v>1.3</v>
      </c>
      <c r="E467" s="245"/>
      <c r="G467" s="164"/>
      <c r="H467" s="164"/>
      <c r="I467" s="166"/>
      <c r="J467" s="166"/>
      <c r="K467" s="164"/>
      <c r="L467" s="164"/>
      <c r="M467" s="164"/>
      <c r="N467" s="164"/>
      <c r="O467" s="94"/>
    </row>
    <row r="468" spans="2:15" ht="13">
      <c r="B468" s="249"/>
      <c r="C468" s="20" t="s">
        <v>13</v>
      </c>
      <c r="D468" s="22">
        <v>1.4</v>
      </c>
      <c r="E468" s="245"/>
      <c r="G468" s="164"/>
      <c r="H468" s="164"/>
      <c r="I468" s="166"/>
      <c r="J468" s="166"/>
      <c r="K468" s="164"/>
      <c r="L468" s="164"/>
      <c r="M468" s="164"/>
      <c r="N468" s="164"/>
      <c r="O468" s="94"/>
    </row>
    <row r="469" spans="2:15" ht="13">
      <c r="B469" s="249"/>
      <c r="C469" s="20" t="s">
        <v>13</v>
      </c>
      <c r="D469" s="22">
        <v>1.5</v>
      </c>
      <c r="E469" s="245"/>
      <c r="G469" s="164"/>
      <c r="H469" s="164"/>
      <c r="I469" s="166"/>
      <c r="J469" s="166"/>
      <c r="K469" s="164"/>
      <c r="L469" s="164"/>
      <c r="M469" s="164"/>
      <c r="N469" s="164"/>
      <c r="O469" s="94"/>
    </row>
    <row r="470" spans="2:15" ht="13">
      <c r="B470" s="249"/>
      <c r="C470" s="20" t="s">
        <v>13</v>
      </c>
      <c r="D470" s="22">
        <v>1.6</v>
      </c>
      <c r="E470" s="245"/>
      <c r="G470" s="164"/>
      <c r="H470" s="164"/>
      <c r="I470" s="166"/>
      <c r="J470" s="166"/>
      <c r="K470" s="164"/>
      <c r="L470" s="164"/>
      <c r="M470" s="164"/>
      <c r="N470" s="164"/>
      <c r="O470" s="94"/>
    </row>
    <row r="471" spans="2:15" ht="13">
      <c r="B471" s="249"/>
      <c r="C471" s="20" t="s">
        <v>13</v>
      </c>
      <c r="D471" s="22">
        <v>1.7</v>
      </c>
      <c r="E471" s="245"/>
      <c r="G471" s="164"/>
      <c r="H471" s="164"/>
      <c r="I471" s="166"/>
      <c r="J471" s="166"/>
      <c r="K471" s="164"/>
      <c r="L471" s="164"/>
      <c r="M471" s="164"/>
      <c r="N471" s="164"/>
      <c r="O471" s="94"/>
    </row>
    <row r="472" spans="2:15" ht="13">
      <c r="B472" s="249"/>
      <c r="C472" s="20" t="s">
        <v>13</v>
      </c>
      <c r="D472" s="22">
        <v>1.8</v>
      </c>
      <c r="E472" s="245"/>
      <c r="G472" s="164"/>
      <c r="H472" s="164"/>
      <c r="I472" s="166"/>
      <c r="J472" s="166"/>
      <c r="K472" s="164"/>
      <c r="L472" s="164"/>
      <c r="M472" s="164"/>
      <c r="N472" s="164"/>
      <c r="O472" s="94"/>
    </row>
    <row r="473" spans="2:15" ht="13">
      <c r="B473" s="249"/>
      <c r="C473" s="20" t="s">
        <v>13</v>
      </c>
      <c r="D473" s="22">
        <v>1.9</v>
      </c>
      <c r="E473" s="245"/>
      <c r="G473" s="164"/>
      <c r="H473" s="164"/>
      <c r="I473" s="166"/>
      <c r="J473" s="166"/>
      <c r="K473" s="164"/>
      <c r="L473" s="164"/>
      <c r="M473" s="164"/>
      <c r="N473" s="164"/>
      <c r="O473" s="94"/>
    </row>
    <row r="474" spans="2:15" ht="13">
      <c r="B474" s="249"/>
      <c r="C474" s="20" t="s">
        <v>13</v>
      </c>
      <c r="D474" s="22">
        <v>2</v>
      </c>
      <c r="E474" s="245"/>
      <c r="G474" s="164"/>
      <c r="H474" s="164"/>
      <c r="I474" s="166"/>
      <c r="J474" s="166"/>
      <c r="K474" s="164"/>
      <c r="L474" s="164"/>
      <c r="M474" s="164"/>
      <c r="N474" s="164"/>
      <c r="O474" s="94"/>
    </row>
    <row r="475" spans="2:15" ht="13">
      <c r="B475" s="249"/>
      <c r="C475" s="20" t="s">
        <v>13</v>
      </c>
      <c r="D475" s="22">
        <v>2.1</v>
      </c>
      <c r="E475" s="245"/>
      <c r="G475" s="164"/>
      <c r="H475" s="164"/>
      <c r="I475" s="166"/>
      <c r="J475" s="166"/>
      <c r="K475" s="164"/>
      <c r="L475" s="164"/>
      <c r="M475" s="164"/>
      <c r="N475" s="164"/>
      <c r="O475" s="94"/>
    </row>
    <row r="476" spans="2:15" ht="13">
      <c r="B476" s="249"/>
      <c r="C476" s="20" t="s">
        <v>13</v>
      </c>
      <c r="D476" s="22">
        <v>2.2000000000000002</v>
      </c>
      <c r="E476" s="245"/>
      <c r="G476" s="164"/>
      <c r="H476" s="164"/>
      <c r="I476" s="166"/>
      <c r="J476" s="166"/>
      <c r="K476" s="164"/>
      <c r="L476" s="164"/>
      <c r="M476" s="164"/>
      <c r="N476" s="164"/>
      <c r="O476" s="94"/>
    </row>
    <row r="477" spans="2:15" ht="13">
      <c r="B477" s="249"/>
      <c r="C477" s="20" t="s">
        <v>13</v>
      </c>
      <c r="D477" s="22">
        <v>2.2999999999999998</v>
      </c>
      <c r="E477" s="245"/>
      <c r="G477" s="164"/>
      <c r="H477" s="164"/>
      <c r="I477" s="166"/>
      <c r="J477" s="166"/>
      <c r="K477" s="164"/>
      <c r="L477" s="164"/>
      <c r="M477" s="164"/>
      <c r="N477" s="164"/>
      <c r="O477" s="94"/>
    </row>
    <row r="478" spans="2:15" ht="13">
      <c r="B478" s="249"/>
      <c r="C478" s="20" t="s">
        <v>13</v>
      </c>
      <c r="D478" s="22">
        <v>2.4</v>
      </c>
      <c r="E478" s="245"/>
      <c r="G478" s="164"/>
      <c r="H478" s="164"/>
      <c r="I478" s="166"/>
      <c r="J478" s="166"/>
      <c r="K478" s="164"/>
      <c r="L478" s="164"/>
      <c r="M478" s="164"/>
      <c r="N478" s="164"/>
      <c r="O478" s="94"/>
    </row>
    <row r="479" spans="2:15" ht="13">
      <c r="B479" s="249"/>
      <c r="C479" s="20" t="s">
        <v>13</v>
      </c>
      <c r="D479" s="22">
        <v>2.5</v>
      </c>
      <c r="E479" s="245"/>
      <c r="G479" s="164"/>
      <c r="H479" s="164"/>
      <c r="I479" s="166"/>
      <c r="J479" s="166"/>
      <c r="K479" s="164"/>
      <c r="L479" s="164"/>
      <c r="M479" s="164"/>
      <c r="N479" s="164"/>
      <c r="O479" s="94"/>
    </row>
    <row r="480" spans="2:15" ht="13">
      <c r="B480" s="249"/>
      <c r="C480" s="20" t="s">
        <v>13</v>
      </c>
      <c r="D480" s="22">
        <v>2.6</v>
      </c>
      <c r="E480" s="245"/>
      <c r="G480" s="164"/>
      <c r="H480" s="164"/>
      <c r="I480" s="166"/>
      <c r="J480" s="166"/>
      <c r="K480" s="164"/>
      <c r="L480" s="164"/>
      <c r="M480" s="164"/>
      <c r="N480" s="164"/>
      <c r="O480" s="94"/>
    </row>
    <row r="481" spans="2:15" ht="13">
      <c r="B481" s="249"/>
      <c r="C481" s="20" t="s">
        <v>13</v>
      </c>
      <c r="D481" s="22">
        <v>2.7</v>
      </c>
      <c r="E481" s="245"/>
      <c r="G481" s="164"/>
      <c r="H481" s="164"/>
      <c r="I481" s="166"/>
      <c r="J481" s="166"/>
      <c r="K481" s="164"/>
      <c r="L481" s="164"/>
      <c r="M481" s="164"/>
      <c r="N481" s="164"/>
      <c r="O481" s="94"/>
    </row>
    <row r="482" spans="2:15" ht="13">
      <c r="B482" s="249"/>
      <c r="C482" s="20" t="s">
        <v>13</v>
      </c>
      <c r="D482" s="22">
        <v>2.8</v>
      </c>
      <c r="E482" s="245"/>
      <c r="G482" s="164"/>
      <c r="H482" s="164"/>
      <c r="I482" s="166"/>
      <c r="J482" s="166"/>
      <c r="K482" s="164"/>
      <c r="L482" s="164"/>
      <c r="M482" s="164"/>
      <c r="N482" s="164"/>
      <c r="O482" s="94"/>
    </row>
    <row r="483" spans="2:15" ht="13">
      <c r="B483" s="249"/>
      <c r="C483" s="20" t="s">
        <v>13</v>
      </c>
      <c r="D483" s="22">
        <v>2.9</v>
      </c>
      <c r="E483" s="245"/>
      <c r="G483" s="164"/>
      <c r="H483" s="164"/>
      <c r="I483" s="166"/>
      <c r="J483" s="166"/>
      <c r="K483" s="164"/>
      <c r="L483" s="164"/>
      <c r="M483" s="164"/>
      <c r="N483" s="164"/>
      <c r="O483" s="94"/>
    </row>
    <row r="484" spans="2:15" ht="13">
      <c r="B484" s="249"/>
      <c r="C484" s="20" t="s">
        <v>13</v>
      </c>
      <c r="D484" s="22">
        <v>3</v>
      </c>
      <c r="E484" s="245"/>
      <c r="G484" s="164"/>
      <c r="H484" s="164"/>
      <c r="I484" s="166"/>
      <c r="J484" s="166"/>
      <c r="K484" s="164"/>
      <c r="L484" s="164"/>
      <c r="M484" s="164"/>
      <c r="N484" s="164"/>
      <c r="O484" s="94"/>
    </row>
    <row r="485" spans="2:15" ht="13">
      <c r="B485" s="249"/>
      <c r="C485" s="20" t="s">
        <v>13</v>
      </c>
      <c r="D485" s="22">
        <v>3.1</v>
      </c>
      <c r="E485" s="245"/>
      <c r="G485" s="164"/>
      <c r="H485" s="164"/>
      <c r="I485" s="166"/>
      <c r="J485" s="166"/>
      <c r="K485" s="164"/>
      <c r="L485" s="164"/>
      <c r="M485" s="164"/>
      <c r="N485" s="164"/>
      <c r="O485" s="94"/>
    </row>
    <row r="486" spans="2:15" ht="13">
      <c r="B486" s="249"/>
      <c r="C486" s="20" t="s">
        <v>13</v>
      </c>
      <c r="D486" s="22">
        <v>3.2</v>
      </c>
      <c r="E486" s="245"/>
      <c r="G486" s="164"/>
      <c r="H486" s="164"/>
      <c r="I486" s="166"/>
      <c r="J486" s="166"/>
      <c r="K486" s="164"/>
      <c r="L486" s="164"/>
      <c r="M486" s="164"/>
      <c r="N486" s="164"/>
      <c r="O486" s="94"/>
    </row>
    <row r="487" spans="2:15" ht="13">
      <c r="B487" s="249"/>
      <c r="C487" s="20" t="s">
        <v>13</v>
      </c>
      <c r="D487" s="22">
        <v>3.3</v>
      </c>
      <c r="E487" s="245"/>
      <c r="G487" s="164"/>
      <c r="H487" s="164"/>
      <c r="I487" s="166"/>
      <c r="J487" s="166"/>
      <c r="K487" s="164"/>
      <c r="L487" s="164"/>
      <c r="M487" s="164"/>
      <c r="N487" s="164"/>
      <c r="O487" s="94"/>
    </row>
    <row r="488" spans="2:15" ht="13">
      <c r="B488" s="249"/>
      <c r="C488" s="20" t="s">
        <v>13</v>
      </c>
      <c r="D488" s="22">
        <v>3.4</v>
      </c>
      <c r="E488" s="245"/>
      <c r="G488" s="164"/>
      <c r="H488" s="164"/>
      <c r="I488" s="166"/>
      <c r="J488" s="166"/>
      <c r="K488" s="164"/>
      <c r="L488" s="164"/>
      <c r="M488" s="164"/>
      <c r="N488" s="164"/>
      <c r="O488" s="94"/>
    </row>
    <row r="489" spans="2:15" ht="13">
      <c r="B489" s="249"/>
      <c r="C489" s="20" t="s">
        <v>13</v>
      </c>
      <c r="D489" s="22">
        <v>3.5</v>
      </c>
      <c r="E489" s="245"/>
      <c r="G489" s="164"/>
      <c r="H489" s="164"/>
      <c r="I489" s="166"/>
      <c r="J489" s="166"/>
      <c r="K489" s="164"/>
      <c r="L489" s="164"/>
      <c r="M489" s="164"/>
      <c r="N489" s="164"/>
      <c r="O489" s="94"/>
    </row>
    <row r="490" spans="2:15" ht="13">
      <c r="B490" s="249"/>
      <c r="C490" s="20" t="s">
        <v>13</v>
      </c>
      <c r="D490" s="22">
        <v>3.6</v>
      </c>
      <c r="E490" s="245"/>
      <c r="G490" s="164"/>
      <c r="H490" s="164"/>
      <c r="I490" s="166"/>
      <c r="J490" s="166"/>
      <c r="K490" s="164"/>
      <c r="L490" s="164"/>
      <c r="M490" s="164"/>
      <c r="N490" s="164"/>
      <c r="O490" s="94"/>
    </row>
    <row r="491" spans="2:15" ht="13">
      <c r="B491" s="249"/>
      <c r="C491" s="20" t="s">
        <v>13</v>
      </c>
      <c r="D491" s="22">
        <v>3.7</v>
      </c>
      <c r="E491" s="245"/>
      <c r="G491" s="164"/>
      <c r="H491" s="164"/>
      <c r="I491" s="166"/>
      <c r="J491" s="166"/>
      <c r="K491" s="164"/>
      <c r="L491" s="164"/>
      <c r="M491" s="164"/>
      <c r="N491" s="164"/>
      <c r="O491" s="94"/>
    </row>
    <row r="492" spans="2:15" ht="13">
      <c r="B492" s="249"/>
      <c r="C492" s="20" t="s">
        <v>13</v>
      </c>
      <c r="D492" s="22">
        <v>3.8</v>
      </c>
      <c r="E492" s="245"/>
      <c r="G492" s="164"/>
      <c r="H492" s="164"/>
      <c r="I492" s="166"/>
      <c r="J492" s="166"/>
      <c r="K492" s="164"/>
      <c r="L492" s="164"/>
      <c r="M492" s="164"/>
      <c r="N492" s="164"/>
      <c r="O492" s="94"/>
    </row>
    <row r="493" spans="2:15" ht="13">
      <c r="B493" s="249"/>
      <c r="C493" s="20" t="s">
        <v>13</v>
      </c>
      <c r="D493" s="22">
        <v>3.9</v>
      </c>
      <c r="E493" s="245"/>
      <c r="G493" s="164"/>
      <c r="H493" s="164"/>
      <c r="I493" s="166"/>
      <c r="J493" s="166"/>
      <c r="K493" s="164"/>
      <c r="L493" s="164"/>
      <c r="M493" s="164"/>
      <c r="N493" s="164"/>
      <c r="O493" s="94"/>
    </row>
    <row r="494" spans="2:15" ht="13">
      <c r="B494" s="249"/>
      <c r="C494" s="20" t="s">
        <v>13</v>
      </c>
      <c r="D494" s="22">
        <v>4</v>
      </c>
      <c r="E494" s="245"/>
      <c r="G494" s="164"/>
      <c r="H494" s="164"/>
      <c r="I494" s="166"/>
      <c r="J494" s="166"/>
      <c r="K494" s="164"/>
      <c r="L494" s="164"/>
      <c r="M494" s="164"/>
      <c r="N494" s="164"/>
      <c r="O494" s="94"/>
    </row>
    <row r="495" spans="2:15" ht="13">
      <c r="B495" s="249"/>
      <c r="C495" s="20" t="s">
        <v>13</v>
      </c>
      <c r="D495" s="22">
        <v>4.0999999999999996</v>
      </c>
      <c r="E495" s="245"/>
      <c r="G495" s="164"/>
      <c r="H495" s="164"/>
      <c r="I495" s="166"/>
      <c r="J495" s="166"/>
      <c r="K495" s="164"/>
      <c r="L495" s="164"/>
      <c r="M495" s="164"/>
      <c r="N495" s="164"/>
      <c r="O495" s="94"/>
    </row>
    <row r="496" spans="2:15" ht="13">
      <c r="B496" s="249"/>
      <c r="C496" s="20" t="s">
        <v>13</v>
      </c>
      <c r="D496" s="22">
        <v>4.2</v>
      </c>
      <c r="E496" s="245"/>
      <c r="G496" s="164"/>
      <c r="H496" s="164"/>
      <c r="I496" s="166"/>
      <c r="J496" s="166"/>
      <c r="K496" s="164"/>
      <c r="L496" s="164"/>
      <c r="M496" s="164"/>
      <c r="N496" s="164"/>
      <c r="O496" s="94"/>
    </row>
    <row r="497" spans="2:15" ht="13">
      <c r="B497" s="249"/>
      <c r="C497" s="20" t="s">
        <v>13</v>
      </c>
      <c r="D497" s="22">
        <v>4.3</v>
      </c>
      <c r="E497" s="245"/>
      <c r="G497" s="164"/>
      <c r="H497" s="164"/>
      <c r="I497" s="166"/>
      <c r="J497" s="166"/>
      <c r="K497" s="164"/>
      <c r="L497" s="164"/>
      <c r="M497" s="164"/>
      <c r="N497" s="164"/>
      <c r="O497" s="94"/>
    </row>
    <row r="498" spans="2:15" ht="13">
      <c r="B498" s="249"/>
      <c r="C498" s="20" t="s">
        <v>13</v>
      </c>
      <c r="D498" s="22">
        <v>4.4000000000000004</v>
      </c>
      <c r="E498" s="245"/>
      <c r="G498" s="164"/>
      <c r="H498" s="164"/>
      <c r="I498" s="166"/>
      <c r="J498" s="166"/>
      <c r="K498" s="164"/>
      <c r="L498" s="164"/>
      <c r="M498" s="164"/>
      <c r="N498" s="164"/>
      <c r="O498" s="94"/>
    </row>
    <row r="499" spans="2:15" ht="13">
      <c r="B499" s="249"/>
      <c r="C499" s="20" t="s">
        <v>13</v>
      </c>
      <c r="D499" s="22">
        <v>4.5</v>
      </c>
      <c r="E499" s="245"/>
      <c r="G499" s="164"/>
      <c r="H499" s="164"/>
      <c r="I499" s="166"/>
      <c r="J499" s="166"/>
      <c r="K499" s="164"/>
      <c r="L499" s="164"/>
      <c r="M499" s="164"/>
      <c r="N499" s="164"/>
      <c r="O499" s="94"/>
    </row>
    <row r="500" spans="2:15" ht="13">
      <c r="B500" s="249"/>
      <c r="C500" s="20" t="s">
        <v>15</v>
      </c>
      <c r="D500" s="22">
        <v>4.5999999999999996</v>
      </c>
      <c r="E500" s="245"/>
      <c r="F500" s="20" t="s">
        <v>80</v>
      </c>
      <c r="G500" s="69" t="s">
        <v>15</v>
      </c>
      <c r="H500" s="174">
        <v>0.93</v>
      </c>
      <c r="I500" s="172" t="s">
        <v>15</v>
      </c>
      <c r="J500" s="173">
        <v>0.91</v>
      </c>
      <c r="K500" s="69" t="s">
        <v>15</v>
      </c>
      <c r="L500" s="174">
        <v>0.94</v>
      </c>
      <c r="M500" s="170" t="s">
        <v>15</v>
      </c>
      <c r="N500" s="171">
        <v>0.93</v>
      </c>
      <c r="O500" s="94"/>
    </row>
    <row r="501" spans="2:15" ht="13">
      <c r="B501" s="249"/>
      <c r="C501" s="20" t="s">
        <v>15</v>
      </c>
      <c r="D501" s="22">
        <v>4.7</v>
      </c>
      <c r="E501" s="245"/>
      <c r="F501" s="20" t="s">
        <v>80</v>
      </c>
      <c r="G501" s="69" t="s">
        <v>15</v>
      </c>
      <c r="H501" s="174">
        <v>0.92</v>
      </c>
      <c r="I501" s="172" t="s">
        <v>15</v>
      </c>
      <c r="J501" s="173">
        <v>0.91</v>
      </c>
      <c r="K501" s="69" t="s">
        <v>15</v>
      </c>
      <c r="L501" s="174">
        <v>0.94</v>
      </c>
      <c r="M501" s="170" t="s">
        <v>15</v>
      </c>
      <c r="N501" s="170">
        <v>0.93</v>
      </c>
      <c r="O501" s="94"/>
    </row>
    <row r="502" spans="2:15" ht="13">
      <c r="B502" s="249"/>
      <c r="C502" s="20" t="s">
        <v>15</v>
      </c>
      <c r="D502" s="22">
        <v>4.8</v>
      </c>
      <c r="E502" s="245"/>
      <c r="F502" s="20" t="s">
        <v>80</v>
      </c>
      <c r="G502" s="69" t="s">
        <v>15</v>
      </c>
      <c r="H502" s="174">
        <v>0.92</v>
      </c>
      <c r="I502" s="172" t="s">
        <v>15</v>
      </c>
      <c r="J502" s="173">
        <v>0.91</v>
      </c>
      <c r="K502" s="69" t="s">
        <v>15</v>
      </c>
      <c r="L502" s="174">
        <v>0.94</v>
      </c>
      <c r="M502" s="170" t="s">
        <v>15</v>
      </c>
      <c r="N502" s="170">
        <v>0.93</v>
      </c>
      <c r="O502" s="94"/>
    </row>
    <row r="503" spans="2:15" ht="13">
      <c r="B503" s="249"/>
      <c r="C503" s="20" t="s">
        <v>15</v>
      </c>
      <c r="D503" s="22">
        <v>4.9000000000000004</v>
      </c>
      <c r="E503" s="245"/>
      <c r="F503" s="20"/>
      <c r="G503" s="69" t="s">
        <v>15</v>
      </c>
      <c r="H503" s="174">
        <v>0.93</v>
      </c>
      <c r="I503" s="172" t="s">
        <v>15</v>
      </c>
      <c r="J503" s="173">
        <v>0.91</v>
      </c>
      <c r="K503" s="69" t="s">
        <v>15</v>
      </c>
      <c r="L503" s="174">
        <v>0.94</v>
      </c>
      <c r="M503" s="170" t="s">
        <v>15</v>
      </c>
      <c r="N503" s="170">
        <v>0.93</v>
      </c>
      <c r="O503" s="94"/>
    </row>
    <row r="504" spans="2:15" ht="13">
      <c r="B504" s="249"/>
      <c r="C504" s="20" t="s">
        <v>15</v>
      </c>
      <c r="D504" s="22">
        <v>5</v>
      </c>
      <c r="E504" s="245"/>
      <c r="F504" s="20"/>
      <c r="G504" s="69" t="s">
        <v>15</v>
      </c>
      <c r="H504" s="174">
        <v>0.95</v>
      </c>
      <c r="I504" s="172" t="s">
        <v>15</v>
      </c>
      <c r="J504" s="173">
        <v>0.9</v>
      </c>
      <c r="K504" s="69" t="s">
        <v>15</v>
      </c>
      <c r="L504" s="174">
        <v>0.95</v>
      </c>
      <c r="M504" s="170" t="s">
        <v>15</v>
      </c>
      <c r="N504" s="170">
        <v>0.94</v>
      </c>
      <c r="O504" s="94"/>
    </row>
    <row r="505" spans="2:15" ht="13">
      <c r="B505" s="249"/>
      <c r="C505" s="20" t="s">
        <v>15</v>
      </c>
      <c r="D505" s="22">
        <v>5.0999999999999996</v>
      </c>
      <c r="E505" s="245"/>
      <c r="F505" s="20"/>
      <c r="G505" s="69" t="s">
        <v>15</v>
      </c>
      <c r="H505" s="174">
        <v>0.94</v>
      </c>
      <c r="I505" s="172" t="s">
        <v>15</v>
      </c>
      <c r="J505" s="173">
        <v>0.89</v>
      </c>
      <c r="K505" s="69" t="s">
        <v>15</v>
      </c>
      <c r="L505" s="174">
        <v>0.94</v>
      </c>
      <c r="M505" s="170" t="s">
        <v>15</v>
      </c>
      <c r="N505" s="170">
        <v>0.94</v>
      </c>
      <c r="O505" s="94"/>
    </row>
    <row r="506" spans="2:15" ht="13">
      <c r="B506" s="249"/>
      <c r="C506" s="20" t="s">
        <v>15</v>
      </c>
      <c r="D506" s="22">
        <v>5.2</v>
      </c>
      <c r="E506" s="245"/>
      <c r="F506" s="20"/>
      <c r="G506" s="69" t="s">
        <v>15</v>
      </c>
      <c r="H506" s="174">
        <v>0.93</v>
      </c>
      <c r="I506" s="172" t="s">
        <v>15</v>
      </c>
      <c r="J506" s="173">
        <v>0.89</v>
      </c>
      <c r="K506" s="69" t="s">
        <v>15</v>
      </c>
      <c r="L506" s="174">
        <v>0.95</v>
      </c>
      <c r="M506" s="170" t="s">
        <v>15</v>
      </c>
      <c r="N506" s="170">
        <v>0.94</v>
      </c>
      <c r="O506" s="94"/>
    </row>
    <row r="507" spans="2:15" ht="13">
      <c r="B507" s="249"/>
      <c r="C507" s="20" t="s">
        <v>15</v>
      </c>
      <c r="D507" s="22">
        <v>5.3</v>
      </c>
      <c r="E507" s="245"/>
      <c r="F507" s="20"/>
      <c r="G507" s="69" t="s">
        <v>15</v>
      </c>
      <c r="H507" s="174">
        <v>0.93</v>
      </c>
      <c r="I507" s="172" t="s">
        <v>15</v>
      </c>
      <c r="J507" s="173">
        <v>0.89</v>
      </c>
      <c r="K507" s="69" t="s">
        <v>15</v>
      </c>
      <c r="L507" s="174">
        <v>0.95</v>
      </c>
      <c r="M507" s="170" t="s">
        <v>15</v>
      </c>
      <c r="N507" s="171">
        <v>0.93</v>
      </c>
      <c r="O507" s="94"/>
    </row>
    <row r="508" spans="2:15" ht="13">
      <c r="B508" s="249"/>
      <c r="C508" s="20" t="s">
        <v>15</v>
      </c>
      <c r="D508" s="22">
        <v>5.4</v>
      </c>
      <c r="E508" s="245"/>
      <c r="F508" s="20" t="s">
        <v>80</v>
      </c>
      <c r="G508" s="69" t="s">
        <v>15</v>
      </c>
      <c r="H508" s="174">
        <v>0.93</v>
      </c>
      <c r="I508" s="172" t="s">
        <v>15</v>
      </c>
      <c r="J508" s="173">
        <v>0.89</v>
      </c>
      <c r="K508" s="69" t="s">
        <v>15</v>
      </c>
      <c r="L508" s="174">
        <v>0.94</v>
      </c>
      <c r="M508" s="170" t="s">
        <v>15</v>
      </c>
      <c r="N508" s="171">
        <v>0.93</v>
      </c>
      <c r="O508" s="94"/>
    </row>
    <row r="509" spans="2:15" ht="13">
      <c r="B509" s="249"/>
      <c r="C509" s="20" t="s">
        <v>15</v>
      </c>
      <c r="D509" s="22">
        <v>5.5</v>
      </c>
      <c r="E509" s="245"/>
      <c r="G509" s="69" t="s">
        <v>15</v>
      </c>
      <c r="H509" s="174">
        <v>0.93</v>
      </c>
      <c r="I509" s="172" t="s">
        <v>15</v>
      </c>
      <c r="J509" s="173">
        <v>0.89</v>
      </c>
      <c r="K509" s="69" t="s">
        <v>15</v>
      </c>
      <c r="L509" s="174">
        <v>0.95</v>
      </c>
      <c r="M509" s="170" t="s">
        <v>15</v>
      </c>
      <c r="N509" s="171">
        <v>0.93</v>
      </c>
      <c r="O509" s="94"/>
    </row>
    <row r="510" spans="2:15" ht="13">
      <c r="B510" s="249"/>
      <c r="C510" s="20" t="s">
        <v>15</v>
      </c>
      <c r="D510" s="22">
        <v>5.6</v>
      </c>
      <c r="E510" s="245"/>
      <c r="G510" s="69" t="s">
        <v>15</v>
      </c>
      <c r="H510" s="174">
        <v>0.93</v>
      </c>
      <c r="I510" s="172" t="s">
        <v>15</v>
      </c>
      <c r="J510" s="173">
        <v>0.89</v>
      </c>
      <c r="K510" s="69" t="s">
        <v>15</v>
      </c>
      <c r="L510" s="174">
        <v>0.95</v>
      </c>
      <c r="M510" s="170" t="s">
        <v>15</v>
      </c>
      <c r="N510" s="171">
        <v>0.93</v>
      </c>
      <c r="O510" s="94"/>
    </row>
    <row r="511" spans="2:15" ht="13">
      <c r="B511" s="249"/>
      <c r="C511" s="20" t="s">
        <v>15</v>
      </c>
      <c r="D511" s="22">
        <v>5.7</v>
      </c>
      <c r="E511" s="245"/>
      <c r="G511" s="69" t="s">
        <v>15</v>
      </c>
      <c r="H511" s="174">
        <v>0.93</v>
      </c>
      <c r="I511" s="172" t="s">
        <v>15</v>
      </c>
      <c r="J511" s="173">
        <v>0.9</v>
      </c>
      <c r="K511" s="69" t="s">
        <v>15</v>
      </c>
      <c r="L511" s="174">
        <v>0.95</v>
      </c>
      <c r="M511" s="170" t="s">
        <v>15</v>
      </c>
      <c r="N511" s="171">
        <v>0.93</v>
      </c>
      <c r="O511" s="94"/>
    </row>
    <row r="512" spans="2:15" ht="13">
      <c r="B512" s="249"/>
      <c r="C512" s="20" t="s">
        <v>15</v>
      </c>
      <c r="D512" s="22">
        <v>5.8</v>
      </c>
      <c r="E512" s="245"/>
      <c r="G512" s="69" t="s">
        <v>15</v>
      </c>
      <c r="H512" s="174">
        <v>0.89</v>
      </c>
      <c r="I512" s="172" t="s">
        <v>15</v>
      </c>
      <c r="J512" s="173">
        <v>0.9</v>
      </c>
      <c r="K512" s="69" t="s">
        <v>15</v>
      </c>
      <c r="L512" s="174">
        <v>0.94</v>
      </c>
      <c r="M512" s="170" t="s">
        <v>15</v>
      </c>
      <c r="N512" s="171">
        <v>0.93</v>
      </c>
      <c r="O512" s="94"/>
    </row>
    <row r="513" spans="1:26" ht="13">
      <c r="B513" s="249"/>
      <c r="C513" s="20" t="s">
        <v>15</v>
      </c>
      <c r="D513" s="22">
        <v>5.9</v>
      </c>
      <c r="E513" s="245"/>
      <c r="G513" s="69" t="s">
        <v>15</v>
      </c>
      <c r="H513" s="174">
        <v>0.88</v>
      </c>
      <c r="I513" s="172" t="s">
        <v>15</v>
      </c>
      <c r="J513" s="173">
        <v>0.89</v>
      </c>
      <c r="K513" s="69" t="s">
        <v>15</v>
      </c>
      <c r="L513" s="174">
        <v>0.95</v>
      </c>
      <c r="M513" s="170" t="s">
        <v>15</v>
      </c>
      <c r="N513" s="171">
        <v>0.93</v>
      </c>
      <c r="O513" s="94"/>
    </row>
    <row r="514" spans="1:26" ht="13">
      <c r="B514" s="249"/>
      <c r="C514" s="20" t="s">
        <v>15</v>
      </c>
      <c r="D514" s="22">
        <v>6</v>
      </c>
      <c r="E514" s="245"/>
      <c r="F514" s="20" t="s">
        <v>80</v>
      </c>
      <c r="G514" s="69" t="s">
        <v>15</v>
      </c>
      <c r="H514" s="174">
        <v>0.92</v>
      </c>
      <c r="I514" s="172" t="s">
        <v>15</v>
      </c>
      <c r="J514" s="173">
        <v>0.88</v>
      </c>
      <c r="K514" s="69" t="s">
        <v>15</v>
      </c>
      <c r="L514" s="174">
        <v>0.94</v>
      </c>
      <c r="M514" s="170" t="s">
        <v>15</v>
      </c>
      <c r="N514" s="171">
        <v>0.92</v>
      </c>
      <c r="O514" s="94"/>
    </row>
    <row r="515" spans="1:26" ht="13">
      <c r="B515" s="249"/>
      <c r="C515" s="20" t="s">
        <v>15</v>
      </c>
      <c r="D515" s="22">
        <v>6.1</v>
      </c>
      <c r="E515" s="246"/>
      <c r="F515" s="20" t="s">
        <v>80</v>
      </c>
      <c r="G515" s="69" t="s">
        <v>15</v>
      </c>
      <c r="H515" s="174">
        <v>0.71</v>
      </c>
      <c r="I515" s="172" t="s">
        <v>15</v>
      </c>
      <c r="J515" s="173">
        <v>0.84</v>
      </c>
      <c r="K515" s="69" t="s">
        <v>15</v>
      </c>
      <c r="L515" s="174">
        <v>0.92</v>
      </c>
      <c r="M515" s="170" t="s">
        <v>15</v>
      </c>
      <c r="N515" s="171">
        <v>0.77</v>
      </c>
      <c r="O515" s="94"/>
    </row>
    <row r="516" spans="1:26" ht="13">
      <c r="B516" s="249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</row>
    <row r="517" spans="1:26" ht="13">
      <c r="B517" s="249"/>
      <c r="C517" s="296" t="s">
        <v>16</v>
      </c>
      <c r="D517" s="249"/>
      <c r="E517" s="249"/>
      <c r="F517" s="249"/>
    </row>
    <row r="518" spans="1:26" ht="13">
      <c r="B518" s="249"/>
      <c r="C518" s="296" t="s">
        <v>1</v>
      </c>
      <c r="D518" s="249"/>
      <c r="E518" s="249"/>
      <c r="F518" s="249"/>
    </row>
    <row r="519" spans="1:26" ht="13">
      <c r="B519" s="249"/>
      <c r="C519" s="296" t="s">
        <v>2</v>
      </c>
      <c r="D519" s="249"/>
      <c r="E519" s="249"/>
      <c r="F519" s="249"/>
    </row>
    <row r="520" spans="1:26" ht="13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spans="1:26" ht="13">
      <c r="B521" s="342" t="s">
        <v>81</v>
      </c>
      <c r="C521" s="20" t="s">
        <v>181</v>
      </c>
      <c r="D521" s="22">
        <v>0</v>
      </c>
      <c r="E521" s="267" t="s">
        <v>82</v>
      </c>
      <c r="F521" s="20"/>
      <c r="G521" s="69" t="s">
        <v>181</v>
      </c>
      <c r="H521" s="174">
        <v>0.7</v>
      </c>
      <c r="I521" s="172" t="s">
        <v>181</v>
      </c>
      <c r="J521" s="173">
        <v>0.9</v>
      </c>
      <c r="K521" s="69" t="s">
        <v>181</v>
      </c>
      <c r="L521" s="174">
        <v>0.94</v>
      </c>
      <c r="M521" s="71" t="s">
        <v>215</v>
      </c>
      <c r="N521" s="71" t="s">
        <v>216</v>
      </c>
    </row>
    <row r="522" spans="1:26" ht="13">
      <c r="B522" s="249"/>
      <c r="C522" s="20" t="s">
        <v>181</v>
      </c>
      <c r="D522" s="22">
        <v>0.1</v>
      </c>
      <c r="E522" s="245"/>
      <c r="F522" s="20"/>
      <c r="G522" s="69" t="s">
        <v>181</v>
      </c>
      <c r="H522" s="174">
        <v>0.66</v>
      </c>
      <c r="I522" s="172" t="s">
        <v>181</v>
      </c>
      <c r="J522" s="173">
        <v>0.9</v>
      </c>
      <c r="K522" s="69" t="s">
        <v>181</v>
      </c>
      <c r="L522" s="174">
        <v>0.94</v>
      </c>
      <c r="M522" s="170" t="s">
        <v>181</v>
      </c>
      <c r="N522" s="171">
        <v>0.57999999999999996</v>
      </c>
    </row>
    <row r="523" spans="1:26" ht="13">
      <c r="B523" s="249"/>
      <c r="C523" s="20" t="s">
        <v>181</v>
      </c>
      <c r="D523" s="22">
        <v>0.2</v>
      </c>
      <c r="E523" s="245"/>
      <c r="F523" s="20"/>
      <c r="G523" s="69" t="s">
        <v>181</v>
      </c>
      <c r="H523" s="174">
        <v>0.84</v>
      </c>
      <c r="I523" s="172" t="s">
        <v>181</v>
      </c>
      <c r="J523" s="173">
        <v>0.9</v>
      </c>
      <c r="K523" s="69" t="s">
        <v>181</v>
      </c>
      <c r="L523" s="174">
        <v>0.95</v>
      </c>
      <c r="M523" s="170" t="s">
        <v>181</v>
      </c>
      <c r="N523" s="171">
        <v>0.54</v>
      </c>
    </row>
    <row r="524" spans="1:26" ht="13">
      <c r="B524" s="249"/>
      <c r="C524" s="20" t="s">
        <v>181</v>
      </c>
      <c r="D524" s="22">
        <v>0.3</v>
      </c>
      <c r="E524" s="245"/>
      <c r="F524" s="20"/>
      <c r="G524" s="69" t="s">
        <v>181</v>
      </c>
      <c r="H524" s="174">
        <v>0.78</v>
      </c>
      <c r="I524" s="172" t="s">
        <v>181</v>
      </c>
      <c r="J524" s="173">
        <v>0.9</v>
      </c>
      <c r="K524" s="69" t="s">
        <v>181</v>
      </c>
      <c r="L524" s="174">
        <v>0.95</v>
      </c>
      <c r="M524" s="170" t="s">
        <v>181</v>
      </c>
      <c r="N524" s="171">
        <v>0.45</v>
      </c>
    </row>
    <row r="525" spans="1:26" ht="13">
      <c r="B525" s="249"/>
      <c r="C525" s="20" t="s">
        <v>181</v>
      </c>
      <c r="D525" s="22">
        <v>0.4</v>
      </c>
      <c r="E525" s="245"/>
      <c r="F525" s="20"/>
      <c r="G525" s="69" t="s">
        <v>181</v>
      </c>
      <c r="H525" s="174">
        <v>0.8</v>
      </c>
      <c r="I525" s="172" t="s">
        <v>181</v>
      </c>
      <c r="J525" s="173">
        <v>0.88</v>
      </c>
      <c r="K525" s="69" t="s">
        <v>181</v>
      </c>
      <c r="L525" s="174">
        <v>0.94</v>
      </c>
      <c r="M525" s="170" t="s">
        <v>181</v>
      </c>
      <c r="N525" s="171">
        <v>0.38</v>
      </c>
    </row>
    <row r="526" spans="1:26" ht="13">
      <c r="B526" s="249"/>
      <c r="C526" s="20" t="s">
        <v>181</v>
      </c>
      <c r="D526" s="22">
        <v>0.5</v>
      </c>
      <c r="E526" s="245"/>
      <c r="F526" s="20"/>
      <c r="G526" s="69" t="s">
        <v>181</v>
      </c>
      <c r="H526" s="174">
        <v>0.87</v>
      </c>
      <c r="I526" s="172" t="s">
        <v>181</v>
      </c>
      <c r="J526" s="173">
        <v>0.91</v>
      </c>
      <c r="K526" s="69" t="s">
        <v>181</v>
      </c>
      <c r="L526" s="174">
        <v>0.94</v>
      </c>
      <c r="M526" s="170" t="s">
        <v>181</v>
      </c>
      <c r="N526" s="171">
        <v>0.36</v>
      </c>
    </row>
    <row r="527" spans="1:26" ht="13">
      <c r="B527" s="249"/>
      <c r="C527" s="20" t="s">
        <v>181</v>
      </c>
      <c r="D527" s="22">
        <v>0.6</v>
      </c>
      <c r="E527" s="245"/>
      <c r="F527" s="20"/>
      <c r="G527" s="69" t="s">
        <v>181</v>
      </c>
      <c r="H527" s="174">
        <v>0.85</v>
      </c>
      <c r="I527" s="172" t="s">
        <v>181</v>
      </c>
      <c r="J527" s="173">
        <v>0.9</v>
      </c>
      <c r="K527" s="69" t="s">
        <v>181</v>
      </c>
      <c r="L527" s="174">
        <v>0.94</v>
      </c>
      <c r="M527" s="170" t="s">
        <v>181</v>
      </c>
      <c r="N527" s="171">
        <v>0.81</v>
      </c>
    </row>
    <row r="528" spans="1:26" ht="13">
      <c r="B528" s="249"/>
      <c r="C528" s="20" t="s">
        <v>181</v>
      </c>
      <c r="D528" s="22">
        <v>0.7</v>
      </c>
      <c r="E528" s="245"/>
      <c r="F528" s="20"/>
      <c r="G528" s="69" t="s">
        <v>181</v>
      </c>
      <c r="H528" s="174">
        <v>0.82</v>
      </c>
      <c r="I528" s="172" t="s">
        <v>181</v>
      </c>
      <c r="J528" s="173">
        <v>0.9</v>
      </c>
      <c r="K528" s="69" t="s">
        <v>181</v>
      </c>
      <c r="L528" s="174">
        <v>0.95</v>
      </c>
      <c r="M528" s="170" t="s">
        <v>181</v>
      </c>
      <c r="N528" s="171">
        <v>0.46</v>
      </c>
    </row>
    <row r="529" spans="1:26" ht="13">
      <c r="B529" s="249"/>
      <c r="C529" s="20" t="s">
        <v>181</v>
      </c>
      <c r="D529" s="22">
        <v>0.8</v>
      </c>
      <c r="E529" s="245"/>
      <c r="F529" s="20"/>
      <c r="G529" s="69" t="s">
        <v>181</v>
      </c>
      <c r="H529" s="174">
        <v>0.89</v>
      </c>
      <c r="I529" s="172" t="s">
        <v>181</v>
      </c>
      <c r="J529" s="173">
        <v>0.9</v>
      </c>
      <c r="K529" s="69" t="s">
        <v>181</v>
      </c>
      <c r="L529" s="174">
        <v>0.94</v>
      </c>
      <c r="M529" s="74" t="s">
        <v>13</v>
      </c>
      <c r="N529" s="74">
        <v>0</v>
      </c>
    </row>
    <row r="530" spans="1:26" ht="13">
      <c r="B530" s="249"/>
      <c r="C530" s="20" t="s">
        <v>181</v>
      </c>
      <c r="D530" s="22">
        <v>0.9</v>
      </c>
      <c r="E530" s="245"/>
      <c r="F530" s="20"/>
      <c r="G530" s="69" t="s">
        <v>181</v>
      </c>
      <c r="H530" s="174">
        <v>0.9</v>
      </c>
      <c r="I530" s="172" t="s">
        <v>181</v>
      </c>
      <c r="J530" s="173">
        <v>0.9</v>
      </c>
      <c r="K530" s="69" t="s">
        <v>181</v>
      </c>
      <c r="L530" s="174">
        <v>0.92</v>
      </c>
      <c r="M530" s="74" t="s">
        <v>13</v>
      </c>
      <c r="N530" s="74">
        <v>0</v>
      </c>
    </row>
    <row r="531" spans="1:26" ht="13">
      <c r="B531" s="249"/>
      <c r="C531" s="20" t="s">
        <v>181</v>
      </c>
      <c r="D531" s="22">
        <v>1</v>
      </c>
      <c r="E531" s="245"/>
      <c r="F531" s="20"/>
      <c r="G531" s="69" t="s">
        <v>181</v>
      </c>
      <c r="H531" s="174">
        <v>0.9</v>
      </c>
      <c r="I531" s="172" t="s">
        <v>181</v>
      </c>
      <c r="J531" s="173">
        <v>0.89</v>
      </c>
      <c r="K531" s="69" t="s">
        <v>181</v>
      </c>
      <c r="L531" s="174">
        <v>0.94</v>
      </c>
      <c r="M531" s="74" t="s">
        <v>13</v>
      </c>
      <c r="N531" s="74">
        <v>0</v>
      </c>
    </row>
    <row r="532" spans="1:26" ht="13">
      <c r="B532" s="249"/>
      <c r="C532" s="20" t="s">
        <v>181</v>
      </c>
      <c r="D532" s="22">
        <v>1.1000000000000001</v>
      </c>
      <c r="E532" s="245"/>
      <c r="F532" s="20" t="s">
        <v>44</v>
      </c>
      <c r="G532" s="69" t="s">
        <v>181</v>
      </c>
      <c r="H532" s="174">
        <v>0.85</v>
      </c>
      <c r="I532" s="172" t="s">
        <v>181</v>
      </c>
      <c r="J532" s="173">
        <v>0.86</v>
      </c>
      <c r="K532" s="69" t="s">
        <v>181</v>
      </c>
      <c r="L532" s="174">
        <v>0.91</v>
      </c>
      <c r="M532" s="74" t="s">
        <v>13</v>
      </c>
      <c r="N532" s="74">
        <v>0</v>
      </c>
    </row>
    <row r="533" spans="1:26" ht="13">
      <c r="B533" s="249"/>
      <c r="C533" s="20" t="s">
        <v>181</v>
      </c>
      <c r="D533" s="22">
        <v>1.2</v>
      </c>
      <c r="E533" s="246"/>
      <c r="F533" s="78" t="s">
        <v>44</v>
      </c>
      <c r="G533" s="74" t="s">
        <v>13</v>
      </c>
      <c r="H533" s="74">
        <v>0</v>
      </c>
      <c r="I533" s="172" t="s">
        <v>181</v>
      </c>
      <c r="J533" s="173">
        <v>0.71</v>
      </c>
      <c r="K533" s="69" t="s">
        <v>181</v>
      </c>
      <c r="L533" s="174">
        <v>0.75</v>
      </c>
      <c r="M533" s="74" t="s">
        <v>13</v>
      </c>
      <c r="N533" s="74">
        <v>0</v>
      </c>
    </row>
    <row r="534" spans="1:26" ht="13">
      <c r="B534" s="249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</row>
    <row r="535" spans="1:26" ht="13">
      <c r="B535" s="249"/>
      <c r="C535" s="296" t="s">
        <v>16</v>
      </c>
      <c r="D535" s="249"/>
      <c r="E535" s="249"/>
      <c r="F535" s="249"/>
    </row>
    <row r="536" spans="1:26" ht="13">
      <c r="B536" s="249"/>
      <c r="C536" s="296" t="s">
        <v>1</v>
      </c>
      <c r="D536" s="249"/>
      <c r="E536" s="249"/>
      <c r="F536" s="249"/>
    </row>
    <row r="537" spans="1:26" ht="13">
      <c r="B537" s="249"/>
      <c r="C537" s="296" t="s">
        <v>2</v>
      </c>
      <c r="D537" s="249"/>
      <c r="E537" s="249"/>
      <c r="F537" s="249"/>
    </row>
    <row r="538" spans="1:26" ht="13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spans="1:26" ht="13">
      <c r="B539" s="320" t="s">
        <v>83</v>
      </c>
      <c r="C539" s="3" t="s">
        <v>13</v>
      </c>
      <c r="D539" s="22">
        <v>0</v>
      </c>
      <c r="E539" s="267" t="s">
        <v>84</v>
      </c>
      <c r="F539" s="20"/>
      <c r="G539" s="69"/>
      <c r="H539" s="69"/>
      <c r="I539" s="172"/>
      <c r="J539" s="172"/>
      <c r="K539" s="69"/>
      <c r="L539" s="69"/>
      <c r="M539" s="170"/>
      <c r="N539" s="170"/>
    </row>
    <row r="540" spans="1:26" ht="13">
      <c r="B540" s="249"/>
      <c r="C540" s="3" t="s">
        <v>13</v>
      </c>
      <c r="D540" s="22">
        <v>0.1</v>
      </c>
      <c r="E540" s="245"/>
      <c r="F540" s="20"/>
      <c r="G540" s="69"/>
      <c r="H540" s="69"/>
      <c r="I540" s="172"/>
      <c r="J540" s="172"/>
      <c r="K540" s="69"/>
      <c r="L540" s="69"/>
      <c r="M540" s="170"/>
      <c r="N540" s="170"/>
    </row>
    <row r="541" spans="1:26" ht="13">
      <c r="B541" s="249"/>
      <c r="C541" s="3" t="s">
        <v>13</v>
      </c>
      <c r="D541" s="22">
        <v>0.2</v>
      </c>
      <c r="E541" s="245"/>
      <c r="F541" s="20"/>
      <c r="G541" s="69"/>
      <c r="H541" s="69"/>
      <c r="I541" s="172"/>
      <c r="J541" s="172"/>
      <c r="K541" s="69"/>
      <c r="L541" s="69"/>
      <c r="M541" s="170"/>
      <c r="N541" s="170"/>
    </row>
    <row r="542" spans="1:26" ht="13">
      <c r="B542" s="249"/>
      <c r="C542" s="3" t="s">
        <v>13</v>
      </c>
      <c r="D542" s="22">
        <v>0.3</v>
      </c>
      <c r="E542" s="245"/>
      <c r="F542" s="20"/>
      <c r="G542" s="69"/>
      <c r="H542" s="69"/>
      <c r="I542" s="172"/>
      <c r="J542" s="172"/>
      <c r="K542" s="69"/>
      <c r="L542" s="69"/>
      <c r="M542" s="170"/>
      <c r="N542" s="170"/>
    </row>
    <row r="543" spans="1:26" ht="13">
      <c r="B543" s="249"/>
      <c r="C543" s="3" t="s">
        <v>13</v>
      </c>
      <c r="D543" s="22">
        <v>0.4</v>
      </c>
      <c r="E543" s="245"/>
      <c r="F543" s="20"/>
      <c r="G543" s="69"/>
      <c r="H543" s="69"/>
      <c r="I543" s="172"/>
      <c r="J543" s="172"/>
      <c r="K543" s="69"/>
      <c r="L543" s="69"/>
      <c r="M543" s="170"/>
      <c r="N543" s="170"/>
    </row>
    <row r="544" spans="1:26" ht="13">
      <c r="B544" s="249"/>
      <c r="C544" s="3" t="s">
        <v>13</v>
      </c>
      <c r="D544" s="22">
        <v>0.5</v>
      </c>
      <c r="E544" s="245"/>
      <c r="F544" s="20"/>
      <c r="G544" s="69"/>
      <c r="H544" s="69"/>
      <c r="I544" s="172"/>
      <c r="J544" s="172"/>
      <c r="K544" s="69"/>
      <c r="L544" s="69"/>
      <c r="M544" s="170"/>
      <c r="N544" s="170"/>
    </row>
    <row r="545" spans="2:14" ht="13">
      <c r="B545" s="249"/>
      <c r="C545" s="3" t="s">
        <v>19</v>
      </c>
      <c r="D545" s="22">
        <v>0.6</v>
      </c>
      <c r="E545" s="245"/>
      <c r="F545" s="267" t="s">
        <v>85</v>
      </c>
      <c r="G545" s="74" t="s">
        <v>13</v>
      </c>
      <c r="H545" s="74">
        <v>0</v>
      </c>
      <c r="I545" s="74" t="s">
        <v>13</v>
      </c>
      <c r="J545" s="74">
        <v>0</v>
      </c>
      <c r="K545" s="74">
        <v>0</v>
      </c>
      <c r="L545" s="74" t="s">
        <v>13</v>
      </c>
      <c r="M545" s="74">
        <v>0</v>
      </c>
      <c r="N545" s="170"/>
    </row>
    <row r="546" spans="2:14" ht="13">
      <c r="B546" s="249"/>
      <c r="C546" s="3" t="s">
        <v>19</v>
      </c>
      <c r="D546" s="22">
        <v>0.7</v>
      </c>
      <c r="E546" s="245"/>
      <c r="F546" s="245"/>
      <c r="G546" s="74" t="s">
        <v>13</v>
      </c>
      <c r="H546" s="74">
        <v>0</v>
      </c>
      <c r="I546" s="74" t="s">
        <v>13</v>
      </c>
      <c r="J546" s="74">
        <v>0</v>
      </c>
      <c r="K546" s="74">
        <v>0</v>
      </c>
      <c r="L546" s="74" t="s">
        <v>13</v>
      </c>
      <c r="M546" s="74">
        <v>0</v>
      </c>
      <c r="N546" s="170"/>
    </row>
    <row r="547" spans="2:14" ht="13">
      <c r="B547" s="249"/>
      <c r="C547" s="3" t="s">
        <v>19</v>
      </c>
      <c r="D547" s="22">
        <v>0.8</v>
      </c>
      <c r="E547" s="245"/>
      <c r="F547" s="245"/>
      <c r="G547" s="74" t="s">
        <v>13</v>
      </c>
      <c r="H547" s="74">
        <v>0</v>
      </c>
      <c r="I547" s="74" t="s">
        <v>13</v>
      </c>
      <c r="J547" s="74">
        <v>0</v>
      </c>
      <c r="K547" s="74">
        <v>0</v>
      </c>
      <c r="L547" s="74" t="s">
        <v>13</v>
      </c>
      <c r="M547" s="74">
        <v>0</v>
      </c>
      <c r="N547" s="170"/>
    </row>
    <row r="548" spans="2:14" ht="13">
      <c r="B548" s="249"/>
      <c r="C548" s="3" t="s">
        <v>19</v>
      </c>
      <c r="D548" s="22">
        <v>0.9</v>
      </c>
      <c r="E548" s="245"/>
      <c r="F548" s="245"/>
      <c r="G548" s="74" t="s">
        <v>13</v>
      </c>
      <c r="H548" s="74">
        <v>0</v>
      </c>
      <c r="I548" s="74" t="s">
        <v>13</v>
      </c>
      <c r="J548" s="74">
        <v>0</v>
      </c>
      <c r="K548" s="74">
        <v>0</v>
      </c>
      <c r="L548" s="74" t="s">
        <v>13</v>
      </c>
      <c r="M548" s="74">
        <v>0</v>
      </c>
      <c r="N548" s="170"/>
    </row>
    <row r="549" spans="2:14" ht="13">
      <c r="B549" s="249"/>
      <c r="C549" s="3" t="s">
        <v>19</v>
      </c>
      <c r="D549" s="22">
        <v>1</v>
      </c>
      <c r="E549" s="245"/>
      <c r="F549" s="245"/>
      <c r="G549" s="74" t="s">
        <v>13</v>
      </c>
      <c r="H549" s="74">
        <v>0</v>
      </c>
      <c r="I549" s="74" t="s">
        <v>13</v>
      </c>
      <c r="J549" s="74">
        <v>0</v>
      </c>
      <c r="K549" s="74">
        <v>0</v>
      </c>
      <c r="L549" s="74" t="s">
        <v>13</v>
      </c>
      <c r="M549" s="74">
        <v>0</v>
      </c>
      <c r="N549" s="170"/>
    </row>
    <row r="550" spans="2:14" ht="13">
      <c r="B550" s="249"/>
      <c r="C550" s="3" t="s">
        <v>19</v>
      </c>
      <c r="D550" s="22">
        <v>1.1000000000000001</v>
      </c>
      <c r="E550" s="245"/>
      <c r="F550" s="245"/>
      <c r="G550" s="74" t="s">
        <v>13</v>
      </c>
      <c r="H550" s="74">
        <v>0</v>
      </c>
      <c r="I550" s="74" t="s">
        <v>13</v>
      </c>
      <c r="J550" s="74">
        <v>0</v>
      </c>
      <c r="K550" s="74">
        <v>0</v>
      </c>
      <c r="L550" s="74" t="s">
        <v>13</v>
      </c>
      <c r="M550" s="74">
        <v>0</v>
      </c>
      <c r="N550" s="170"/>
    </row>
    <row r="551" spans="2:14" ht="13">
      <c r="B551" s="249"/>
      <c r="C551" s="3" t="s">
        <v>19</v>
      </c>
      <c r="D551" s="22">
        <v>1.2</v>
      </c>
      <c r="E551" s="245"/>
      <c r="F551" s="245"/>
      <c r="G551" s="74" t="s">
        <v>13</v>
      </c>
      <c r="H551" s="74">
        <v>0</v>
      </c>
      <c r="I551" s="74" t="s">
        <v>13</v>
      </c>
      <c r="J551" s="74">
        <v>0</v>
      </c>
      <c r="K551" s="74">
        <v>0</v>
      </c>
      <c r="L551" s="74" t="s">
        <v>13</v>
      </c>
      <c r="M551" s="74">
        <v>0</v>
      </c>
      <c r="N551" s="170"/>
    </row>
    <row r="552" spans="2:14" ht="13">
      <c r="B552" s="249"/>
      <c r="C552" s="3" t="s">
        <v>19</v>
      </c>
      <c r="D552" s="22">
        <v>1.3</v>
      </c>
      <c r="E552" s="245"/>
      <c r="F552" s="245"/>
      <c r="G552" s="74" t="s">
        <v>13</v>
      </c>
      <c r="H552" s="74">
        <v>0</v>
      </c>
      <c r="I552" s="74" t="s">
        <v>13</v>
      </c>
      <c r="J552" s="74">
        <v>0</v>
      </c>
      <c r="K552" s="74">
        <v>0</v>
      </c>
      <c r="L552" s="74" t="s">
        <v>13</v>
      </c>
      <c r="M552" s="74">
        <v>0</v>
      </c>
      <c r="N552" s="170"/>
    </row>
    <row r="553" spans="2:14" ht="13">
      <c r="B553" s="249"/>
      <c r="C553" s="3" t="s">
        <v>15</v>
      </c>
      <c r="D553" s="22">
        <v>1.4</v>
      </c>
      <c r="E553" s="245"/>
      <c r="F553" s="333" t="s">
        <v>217</v>
      </c>
      <c r="G553" s="74" t="s">
        <v>13</v>
      </c>
      <c r="H553" s="74">
        <v>0</v>
      </c>
      <c r="I553" s="60" t="s">
        <v>19</v>
      </c>
      <c r="J553" s="61">
        <v>0.25</v>
      </c>
      <c r="K553" s="74" t="s">
        <v>13</v>
      </c>
      <c r="L553" s="74">
        <v>0</v>
      </c>
      <c r="M553" s="74" t="s">
        <v>13</v>
      </c>
      <c r="N553" s="74">
        <v>0</v>
      </c>
    </row>
    <row r="554" spans="2:14" ht="13">
      <c r="B554" s="249"/>
      <c r="C554" s="3" t="s">
        <v>15</v>
      </c>
      <c r="D554" s="22">
        <v>1.5</v>
      </c>
      <c r="E554" s="245"/>
      <c r="F554" s="245"/>
      <c r="G554" s="74" t="s">
        <v>13</v>
      </c>
      <c r="H554" s="74">
        <v>0</v>
      </c>
      <c r="I554" s="74" t="s">
        <v>13</v>
      </c>
      <c r="J554" s="74">
        <v>0</v>
      </c>
      <c r="K554" s="74" t="s">
        <v>13</v>
      </c>
      <c r="L554" s="74">
        <v>0</v>
      </c>
      <c r="M554" s="74" t="s">
        <v>13</v>
      </c>
      <c r="N554" s="74">
        <v>0</v>
      </c>
    </row>
    <row r="555" spans="2:14" ht="13">
      <c r="B555" s="249"/>
      <c r="C555" s="3" t="s">
        <v>15</v>
      </c>
      <c r="D555" s="22">
        <v>1.6</v>
      </c>
      <c r="E555" s="245"/>
      <c r="F555" s="245"/>
      <c r="G555" s="74" t="s">
        <v>13</v>
      </c>
      <c r="H555" s="74">
        <v>0</v>
      </c>
      <c r="I555" s="172" t="s">
        <v>15</v>
      </c>
      <c r="J555" s="173">
        <v>0.61</v>
      </c>
      <c r="K555" s="74" t="s">
        <v>13</v>
      </c>
      <c r="L555" s="74">
        <v>0</v>
      </c>
      <c r="M555" s="74" t="s">
        <v>13</v>
      </c>
      <c r="N555" s="74">
        <v>0</v>
      </c>
    </row>
    <row r="556" spans="2:14" ht="13">
      <c r="B556" s="249"/>
      <c r="C556" s="3" t="s">
        <v>15</v>
      </c>
      <c r="D556" s="22">
        <v>1.7</v>
      </c>
      <c r="E556" s="245"/>
      <c r="F556" s="245"/>
      <c r="G556" s="74" t="s">
        <v>13</v>
      </c>
      <c r="H556" s="74">
        <v>0</v>
      </c>
      <c r="I556" s="172" t="s">
        <v>15</v>
      </c>
      <c r="J556" s="173">
        <v>0.55000000000000004</v>
      </c>
      <c r="K556" s="74" t="s">
        <v>13</v>
      </c>
      <c r="L556" s="74">
        <v>0</v>
      </c>
      <c r="M556" s="74" t="s">
        <v>13</v>
      </c>
      <c r="N556" s="74">
        <v>0</v>
      </c>
    </row>
    <row r="557" spans="2:14" ht="13">
      <c r="B557" s="249"/>
      <c r="C557" s="3" t="s">
        <v>15</v>
      </c>
      <c r="D557" s="22">
        <v>1.8</v>
      </c>
      <c r="E557" s="245"/>
      <c r="F557" s="245"/>
      <c r="G557" s="74" t="s">
        <v>13</v>
      </c>
      <c r="H557" s="74">
        <v>0</v>
      </c>
      <c r="I557" s="172" t="s">
        <v>15</v>
      </c>
      <c r="J557" s="173">
        <v>0.69</v>
      </c>
      <c r="K557" s="74" t="s">
        <v>13</v>
      </c>
      <c r="L557" s="74">
        <v>0</v>
      </c>
      <c r="M557" s="74" t="s">
        <v>13</v>
      </c>
      <c r="N557" s="74">
        <v>0</v>
      </c>
    </row>
    <row r="558" spans="2:14" ht="13">
      <c r="B558" s="249"/>
      <c r="C558" s="3" t="s">
        <v>15</v>
      </c>
      <c r="D558" s="22">
        <v>1.9</v>
      </c>
      <c r="E558" s="245"/>
      <c r="F558" s="245"/>
      <c r="G558" s="74" t="s">
        <v>13</v>
      </c>
      <c r="H558" s="74">
        <v>0</v>
      </c>
      <c r="I558" s="172" t="s">
        <v>15</v>
      </c>
      <c r="J558" s="173">
        <v>0.56999999999999995</v>
      </c>
      <c r="K558" s="69" t="s">
        <v>15</v>
      </c>
      <c r="L558" s="174">
        <v>0.65</v>
      </c>
      <c r="M558" s="74" t="s">
        <v>13</v>
      </c>
      <c r="N558" s="74">
        <v>0</v>
      </c>
    </row>
    <row r="559" spans="2:14" ht="13">
      <c r="B559" s="249"/>
      <c r="C559" s="3" t="s">
        <v>15</v>
      </c>
      <c r="D559" s="22">
        <v>2</v>
      </c>
      <c r="E559" s="245"/>
      <c r="F559" s="245"/>
      <c r="G559" s="74" t="s">
        <v>13</v>
      </c>
      <c r="H559" s="74">
        <v>0</v>
      </c>
      <c r="I559" s="172" t="s">
        <v>15</v>
      </c>
      <c r="J559" s="173">
        <v>0.54</v>
      </c>
      <c r="K559" s="74" t="s">
        <v>107</v>
      </c>
      <c r="L559" s="75">
        <v>0.79</v>
      </c>
      <c r="M559" s="74" t="s">
        <v>13</v>
      </c>
      <c r="N559" s="74">
        <v>0</v>
      </c>
    </row>
    <row r="560" spans="2:14" ht="13">
      <c r="B560" s="249"/>
      <c r="C560" s="3" t="s">
        <v>15</v>
      </c>
      <c r="D560" s="22">
        <v>2.1</v>
      </c>
      <c r="E560" s="245"/>
      <c r="F560" s="245"/>
      <c r="G560" s="74" t="s">
        <v>13</v>
      </c>
      <c r="H560" s="74">
        <v>0</v>
      </c>
      <c r="I560" s="172" t="s">
        <v>15</v>
      </c>
      <c r="J560" s="173">
        <v>0.68</v>
      </c>
      <c r="K560" s="74" t="s">
        <v>107</v>
      </c>
      <c r="L560" s="75">
        <v>0.76</v>
      </c>
      <c r="M560" s="74" t="s">
        <v>13</v>
      </c>
      <c r="N560" s="74">
        <v>0</v>
      </c>
    </row>
    <row r="561" spans="2:14" ht="13">
      <c r="B561" s="249"/>
      <c r="C561" s="3" t="s">
        <v>15</v>
      </c>
      <c r="D561" s="22">
        <v>2.2000000000000002</v>
      </c>
      <c r="E561" s="245"/>
      <c r="F561" s="245"/>
      <c r="G561" s="74" t="s">
        <v>13</v>
      </c>
      <c r="H561" s="74">
        <v>0</v>
      </c>
      <c r="I561" s="172" t="s">
        <v>15</v>
      </c>
      <c r="J561" s="173">
        <v>0.63</v>
      </c>
      <c r="K561" s="74" t="s">
        <v>107</v>
      </c>
      <c r="L561" s="75">
        <v>0.85</v>
      </c>
      <c r="M561" s="74" t="s">
        <v>13</v>
      </c>
      <c r="N561" s="74">
        <v>0</v>
      </c>
    </row>
    <row r="562" spans="2:14" ht="13">
      <c r="B562" s="249"/>
      <c r="C562" s="3" t="s">
        <v>15</v>
      </c>
      <c r="D562" s="22">
        <v>2.2999999999999998</v>
      </c>
      <c r="E562" s="245"/>
      <c r="F562" s="245"/>
      <c r="G562" s="69" t="s">
        <v>15</v>
      </c>
      <c r="H562" s="174">
        <v>0.35</v>
      </c>
      <c r="I562" s="172" t="s">
        <v>15</v>
      </c>
      <c r="J562" s="173">
        <v>0.52</v>
      </c>
      <c r="K562" s="69" t="s">
        <v>15</v>
      </c>
      <c r="L562" s="174">
        <v>0.73</v>
      </c>
      <c r="M562" s="74" t="s">
        <v>13</v>
      </c>
      <c r="N562" s="74">
        <v>0</v>
      </c>
    </row>
    <row r="563" spans="2:14" ht="13">
      <c r="B563" s="249"/>
      <c r="C563" s="3" t="s">
        <v>15</v>
      </c>
      <c r="D563" s="22">
        <v>2.4</v>
      </c>
      <c r="E563" s="245"/>
      <c r="F563" s="245"/>
      <c r="G563" s="74" t="s">
        <v>13</v>
      </c>
      <c r="H563" s="74">
        <v>0</v>
      </c>
      <c r="I563" s="172" t="s">
        <v>15</v>
      </c>
      <c r="J563" s="173">
        <v>0.69</v>
      </c>
      <c r="K563" s="69" t="s">
        <v>15</v>
      </c>
      <c r="L563" s="174">
        <v>0.86</v>
      </c>
      <c r="M563" s="74" t="s">
        <v>13</v>
      </c>
      <c r="N563" s="74">
        <v>0</v>
      </c>
    </row>
    <row r="564" spans="2:14" ht="13">
      <c r="B564" s="249"/>
      <c r="C564" s="3" t="s">
        <v>15</v>
      </c>
      <c r="D564" s="22">
        <v>2.5</v>
      </c>
      <c r="E564" s="245"/>
      <c r="F564" s="245"/>
      <c r="G564" s="71" t="s">
        <v>119</v>
      </c>
      <c r="H564" s="71" t="s">
        <v>207</v>
      </c>
      <c r="I564" s="172" t="s">
        <v>15</v>
      </c>
      <c r="J564" s="173">
        <v>0.77</v>
      </c>
      <c r="K564" s="69" t="s">
        <v>15</v>
      </c>
      <c r="L564" s="174">
        <v>0.89</v>
      </c>
      <c r="M564" s="74" t="s">
        <v>13</v>
      </c>
      <c r="N564" s="74">
        <v>0</v>
      </c>
    </row>
    <row r="565" spans="2:14" ht="13">
      <c r="B565" s="249"/>
      <c r="C565" s="3" t="s">
        <v>15</v>
      </c>
      <c r="D565" s="22">
        <v>2.6</v>
      </c>
      <c r="E565" s="245"/>
      <c r="F565" s="246"/>
      <c r="G565" s="71" t="s">
        <v>119</v>
      </c>
      <c r="H565" s="71" t="s">
        <v>218</v>
      </c>
      <c r="I565" s="172" t="s">
        <v>15</v>
      </c>
      <c r="J565" s="173">
        <v>0.64</v>
      </c>
      <c r="K565" s="69" t="s">
        <v>15</v>
      </c>
      <c r="L565" s="174">
        <v>0.9</v>
      </c>
      <c r="M565" s="74" t="s">
        <v>13</v>
      </c>
      <c r="N565" s="74">
        <v>0</v>
      </c>
    </row>
    <row r="566" spans="2:14" ht="13">
      <c r="B566" s="249"/>
      <c r="C566" s="3" t="s">
        <v>15</v>
      </c>
      <c r="D566" s="22">
        <v>2.7</v>
      </c>
      <c r="E566" s="245"/>
      <c r="F566" s="20"/>
      <c r="G566" s="71" t="s">
        <v>119</v>
      </c>
      <c r="H566" s="71" t="s">
        <v>158</v>
      </c>
      <c r="I566" s="172" t="s">
        <v>15</v>
      </c>
      <c r="J566" s="173">
        <v>0.71</v>
      </c>
      <c r="K566" s="69" t="s">
        <v>15</v>
      </c>
      <c r="L566" s="174">
        <v>0.92</v>
      </c>
      <c r="M566" s="74" t="s">
        <v>13</v>
      </c>
      <c r="N566" s="74">
        <v>0</v>
      </c>
    </row>
    <row r="567" spans="2:14" ht="13">
      <c r="B567" s="249"/>
      <c r="C567" s="3" t="s">
        <v>15</v>
      </c>
      <c r="D567" s="22">
        <v>2.8</v>
      </c>
      <c r="E567" s="245"/>
      <c r="F567" s="20"/>
      <c r="G567" s="69" t="s">
        <v>15</v>
      </c>
      <c r="H567" s="174">
        <v>0.63</v>
      </c>
      <c r="I567" s="172" t="s">
        <v>15</v>
      </c>
      <c r="J567" s="173">
        <v>0.48</v>
      </c>
      <c r="K567" s="69" t="s">
        <v>15</v>
      </c>
      <c r="L567" s="174">
        <v>0.89</v>
      </c>
      <c r="M567" s="74" t="s">
        <v>107</v>
      </c>
      <c r="N567" s="75">
        <v>0.38</v>
      </c>
    </row>
    <row r="568" spans="2:14" ht="13">
      <c r="B568" s="249"/>
      <c r="C568" s="3" t="s">
        <v>15</v>
      </c>
      <c r="D568" s="22">
        <v>2.9</v>
      </c>
      <c r="E568" s="245"/>
      <c r="F568" s="20"/>
      <c r="G568" s="69" t="s">
        <v>15</v>
      </c>
      <c r="H568" s="174">
        <v>0.69</v>
      </c>
      <c r="I568" s="172" t="s">
        <v>15</v>
      </c>
      <c r="J568" s="173">
        <v>0.69</v>
      </c>
      <c r="K568" s="69" t="s">
        <v>15</v>
      </c>
      <c r="L568" s="174">
        <v>0.9</v>
      </c>
      <c r="M568" s="74" t="s">
        <v>13</v>
      </c>
      <c r="N568" s="74">
        <v>0</v>
      </c>
    </row>
    <row r="569" spans="2:14" ht="13">
      <c r="B569" s="249"/>
      <c r="C569" s="3" t="s">
        <v>15</v>
      </c>
      <c r="D569" s="22">
        <v>3</v>
      </c>
      <c r="E569" s="245"/>
      <c r="F569" s="20"/>
      <c r="G569" s="69" t="s">
        <v>15</v>
      </c>
      <c r="H569" s="174">
        <v>0.43</v>
      </c>
      <c r="I569" s="172"/>
      <c r="J569" s="172"/>
      <c r="K569" s="69" t="s">
        <v>15</v>
      </c>
      <c r="L569" s="174">
        <v>0.9</v>
      </c>
      <c r="M569" s="74" t="s">
        <v>13</v>
      </c>
      <c r="N569" s="74">
        <v>0</v>
      </c>
    </row>
    <row r="570" spans="2:14" ht="13">
      <c r="B570" s="249"/>
      <c r="C570" s="3" t="s">
        <v>15</v>
      </c>
      <c r="D570" s="22">
        <v>3.1</v>
      </c>
      <c r="E570" s="245"/>
      <c r="F570" s="20"/>
      <c r="G570" s="69" t="s">
        <v>15</v>
      </c>
      <c r="H570" s="174">
        <v>0.65</v>
      </c>
      <c r="I570" s="60" t="s">
        <v>107</v>
      </c>
      <c r="J570" s="61">
        <v>0.44</v>
      </c>
      <c r="K570" s="69" t="s">
        <v>15</v>
      </c>
      <c r="L570" s="174">
        <v>0.88</v>
      </c>
      <c r="M570" s="74" t="s">
        <v>13</v>
      </c>
      <c r="N570" s="74">
        <v>0</v>
      </c>
    </row>
    <row r="571" spans="2:14" ht="13">
      <c r="B571" s="249"/>
      <c r="C571" s="3" t="s">
        <v>15</v>
      </c>
      <c r="D571" s="22">
        <v>3.2</v>
      </c>
      <c r="E571" s="245"/>
      <c r="F571" s="20"/>
      <c r="G571" s="69" t="s">
        <v>15</v>
      </c>
      <c r="H571" s="174">
        <v>0.64</v>
      </c>
      <c r="I571" s="172" t="s">
        <v>15</v>
      </c>
      <c r="J571" s="173">
        <v>0.53</v>
      </c>
      <c r="K571" s="69" t="s">
        <v>15</v>
      </c>
      <c r="L571" s="174">
        <v>0.9</v>
      </c>
      <c r="M571" s="170" t="s">
        <v>15</v>
      </c>
      <c r="N571" s="171">
        <v>0.28000000000000003</v>
      </c>
    </row>
    <row r="572" spans="2:14" ht="13">
      <c r="B572" s="249"/>
      <c r="C572" s="3" t="s">
        <v>15</v>
      </c>
      <c r="D572" s="22">
        <v>3.3</v>
      </c>
      <c r="E572" s="245"/>
      <c r="F572" s="267" t="s">
        <v>44</v>
      </c>
      <c r="G572" s="74" t="s">
        <v>19</v>
      </c>
      <c r="H572" s="75">
        <v>0.37</v>
      </c>
      <c r="I572" s="81" t="s">
        <v>108</v>
      </c>
      <c r="J572" s="81" t="s">
        <v>219</v>
      </c>
      <c r="K572" s="69" t="s">
        <v>15</v>
      </c>
      <c r="L572" s="174">
        <v>0.91</v>
      </c>
      <c r="M572" s="74" t="s">
        <v>13</v>
      </c>
      <c r="N572" s="74">
        <v>0</v>
      </c>
    </row>
    <row r="573" spans="2:14" ht="13">
      <c r="B573" s="249"/>
      <c r="C573" s="3" t="s">
        <v>15</v>
      </c>
      <c r="D573" s="22">
        <v>3.4</v>
      </c>
      <c r="E573" s="245"/>
      <c r="F573" s="245"/>
      <c r="G573" s="74" t="s">
        <v>13</v>
      </c>
      <c r="H573" s="74">
        <v>0</v>
      </c>
      <c r="I573" s="172" t="s">
        <v>15</v>
      </c>
      <c r="J573" s="173">
        <v>0.56000000000000005</v>
      </c>
      <c r="K573" s="69" t="s">
        <v>15</v>
      </c>
      <c r="L573" s="174">
        <v>0.9</v>
      </c>
      <c r="M573" s="74" t="s">
        <v>13</v>
      </c>
      <c r="N573" s="74">
        <v>0</v>
      </c>
    </row>
    <row r="574" spans="2:14" ht="13">
      <c r="B574" s="249"/>
      <c r="C574" s="3" t="s">
        <v>15</v>
      </c>
      <c r="D574" s="22">
        <v>3.5</v>
      </c>
      <c r="E574" s="245"/>
      <c r="F574" s="245"/>
      <c r="G574" s="69" t="s">
        <v>15</v>
      </c>
      <c r="H574" s="174">
        <v>0.57999999999999996</v>
      </c>
      <c r="I574" s="172" t="s">
        <v>15</v>
      </c>
      <c r="J574" s="173">
        <v>0.77</v>
      </c>
      <c r="K574" s="69" t="s">
        <v>15</v>
      </c>
      <c r="L574" s="174">
        <v>0.9</v>
      </c>
      <c r="M574" s="74" t="s">
        <v>13</v>
      </c>
      <c r="N574" s="74">
        <v>0</v>
      </c>
    </row>
    <row r="575" spans="2:14" ht="13">
      <c r="B575" s="249"/>
      <c r="C575" s="3" t="s">
        <v>15</v>
      </c>
      <c r="D575" s="22">
        <v>3.6</v>
      </c>
      <c r="E575" s="245"/>
      <c r="F575" s="245"/>
      <c r="G575" s="74" t="s">
        <v>13</v>
      </c>
      <c r="H575" s="74">
        <v>0</v>
      </c>
      <c r="I575" s="81" t="s">
        <v>108</v>
      </c>
      <c r="J575" s="81" t="s">
        <v>220</v>
      </c>
      <c r="K575" s="69" t="s">
        <v>15</v>
      </c>
      <c r="L575" s="174">
        <v>0.9</v>
      </c>
      <c r="M575" s="74" t="s">
        <v>13</v>
      </c>
      <c r="N575" s="74">
        <v>0</v>
      </c>
    </row>
    <row r="576" spans="2:14" ht="13">
      <c r="B576" s="249"/>
      <c r="C576" s="3" t="s">
        <v>15</v>
      </c>
      <c r="D576" s="22">
        <v>3.7</v>
      </c>
      <c r="E576" s="245"/>
      <c r="F576" s="245"/>
      <c r="G576" s="74" t="s">
        <v>13</v>
      </c>
      <c r="H576" s="74">
        <v>0</v>
      </c>
      <c r="I576" s="172" t="s">
        <v>15</v>
      </c>
      <c r="J576" s="173">
        <v>0.57999999999999996</v>
      </c>
      <c r="K576" s="69" t="s">
        <v>15</v>
      </c>
      <c r="L576" s="174">
        <v>0.9</v>
      </c>
      <c r="M576" s="74" t="s">
        <v>107</v>
      </c>
      <c r="N576" s="75">
        <v>0.3</v>
      </c>
    </row>
    <row r="577" spans="1:26" ht="13">
      <c r="B577" s="249"/>
      <c r="C577" s="3" t="s">
        <v>15</v>
      </c>
      <c r="D577" s="22">
        <v>3.8</v>
      </c>
      <c r="E577" s="245"/>
      <c r="F577" s="245"/>
      <c r="G577" s="69" t="s">
        <v>107</v>
      </c>
      <c r="H577" s="174">
        <v>0.44</v>
      </c>
      <c r="I577" s="172" t="s">
        <v>15</v>
      </c>
      <c r="J577" s="173">
        <v>0.43</v>
      </c>
      <c r="K577" s="69" t="s">
        <v>15</v>
      </c>
      <c r="L577" s="174">
        <v>0.89</v>
      </c>
      <c r="M577" s="74" t="s">
        <v>107</v>
      </c>
      <c r="N577" s="75">
        <v>0.47</v>
      </c>
    </row>
    <row r="578" spans="1:26" ht="13">
      <c r="B578" s="249"/>
      <c r="C578" s="3" t="s">
        <v>15</v>
      </c>
      <c r="D578" s="22">
        <v>3.9</v>
      </c>
      <c r="E578" s="245"/>
      <c r="F578" s="245"/>
      <c r="G578" s="74" t="s">
        <v>13</v>
      </c>
      <c r="H578" s="74">
        <v>0</v>
      </c>
      <c r="I578" s="74" t="s">
        <v>13</v>
      </c>
      <c r="J578" s="74">
        <v>0</v>
      </c>
      <c r="K578" s="69" t="s">
        <v>15</v>
      </c>
      <c r="L578" s="174">
        <v>0.85</v>
      </c>
      <c r="M578" s="74" t="s">
        <v>13</v>
      </c>
      <c r="N578" s="74">
        <v>0</v>
      </c>
    </row>
    <row r="579" spans="1:26" ht="13">
      <c r="B579" s="249"/>
      <c r="C579" s="3" t="s">
        <v>15</v>
      </c>
      <c r="D579" s="22">
        <v>4</v>
      </c>
      <c r="E579" s="245"/>
      <c r="F579" s="245"/>
      <c r="G579" s="74" t="s">
        <v>13</v>
      </c>
      <c r="H579" s="74">
        <v>0</v>
      </c>
      <c r="I579" s="74" t="s">
        <v>13</v>
      </c>
      <c r="J579" s="74">
        <v>0</v>
      </c>
      <c r="K579" s="69" t="s">
        <v>15</v>
      </c>
      <c r="L579" s="174">
        <v>0.56000000000000005</v>
      </c>
      <c r="M579" s="74" t="s">
        <v>13</v>
      </c>
      <c r="N579" s="74">
        <v>0</v>
      </c>
    </row>
    <row r="580" spans="1:26" ht="13">
      <c r="B580" s="249"/>
      <c r="C580" s="3" t="s">
        <v>15</v>
      </c>
      <c r="D580" s="22">
        <v>4.0999999999999996</v>
      </c>
      <c r="E580" s="245"/>
      <c r="F580" s="245"/>
      <c r="G580" s="74" t="s">
        <v>13</v>
      </c>
      <c r="H580" s="74">
        <v>0</v>
      </c>
      <c r="I580" s="74" t="s">
        <v>13</v>
      </c>
      <c r="J580" s="74">
        <v>0</v>
      </c>
      <c r="K580" s="69" t="s">
        <v>15</v>
      </c>
      <c r="L580" s="174">
        <v>0.39</v>
      </c>
      <c r="M580" s="74" t="s">
        <v>13</v>
      </c>
      <c r="N580" s="74">
        <v>0</v>
      </c>
    </row>
    <row r="581" spans="1:26" ht="13">
      <c r="B581" s="249"/>
      <c r="C581" s="3" t="s">
        <v>15</v>
      </c>
      <c r="D581" s="22">
        <v>4.2</v>
      </c>
      <c r="E581" s="245"/>
      <c r="F581" s="245"/>
      <c r="G581" s="74" t="s">
        <v>13</v>
      </c>
      <c r="H581" s="74">
        <v>0</v>
      </c>
      <c r="I581" s="74" t="s">
        <v>13</v>
      </c>
      <c r="J581" s="74">
        <v>0</v>
      </c>
      <c r="K581" s="69" t="s">
        <v>15</v>
      </c>
      <c r="L581" s="174">
        <v>0.39</v>
      </c>
      <c r="M581" s="74" t="s">
        <v>13</v>
      </c>
      <c r="N581" s="74">
        <v>0</v>
      </c>
    </row>
    <row r="582" spans="1:26" ht="13">
      <c r="B582" s="249"/>
      <c r="C582" s="3" t="s">
        <v>15</v>
      </c>
      <c r="D582" s="22">
        <v>4.3</v>
      </c>
      <c r="E582" s="245"/>
      <c r="F582" s="245"/>
      <c r="G582" s="74" t="s">
        <v>13</v>
      </c>
      <c r="H582" s="74">
        <v>0</v>
      </c>
      <c r="I582" s="74" t="s">
        <v>13</v>
      </c>
      <c r="J582" s="74">
        <v>0</v>
      </c>
      <c r="K582" s="69" t="s">
        <v>15</v>
      </c>
      <c r="L582" s="174">
        <v>0.48</v>
      </c>
      <c r="M582" s="74" t="s">
        <v>13</v>
      </c>
      <c r="N582" s="74">
        <v>0</v>
      </c>
    </row>
    <row r="583" spans="1:26" ht="13">
      <c r="B583" s="249"/>
      <c r="C583" s="3" t="s">
        <v>15</v>
      </c>
      <c r="D583" s="22">
        <v>4.4000000000000004</v>
      </c>
      <c r="E583" s="245"/>
      <c r="F583" s="245"/>
      <c r="G583" s="74" t="s">
        <v>13</v>
      </c>
      <c r="H583" s="74">
        <v>0</v>
      </c>
      <c r="I583" s="74" t="s">
        <v>13</v>
      </c>
      <c r="J583" s="74">
        <v>0</v>
      </c>
      <c r="K583" s="69" t="s">
        <v>15</v>
      </c>
      <c r="L583" s="174">
        <v>0.35</v>
      </c>
      <c r="M583" s="74" t="s">
        <v>13</v>
      </c>
      <c r="N583" s="74">
        <v>0</v>
      </c>
    </row>
    <row r="584" spans="1:26" ht="13">
      <c r="B584" s="249"/>
      <c r="C584" s="3" t="s">
        <v>15</v>
      </c>
      <c r="D584" s="22">
        <v>4.5</v>
      </c>
      <c r="E584" s="245"/>
      <c r="F584" s="245"/>
      <c r="G584" s="74" t="s">
        <v>13</v>
      </c>
      <c r="H584" s="74">
        <v>0</v>
      </c>
      <c r="I584" s="74" t="s">
        <v>13</v>
      </c>
      <c r="J584" s="74">
        <v>0</v>
      </c>
      <c r="K584" s="69" t="s">
        <v>15</v>
      </c>
      <c r="L584" s="174">
        <v>0.44</v>
      </c>
      <c r="M584" s="74" t="s">
        <v>13</v>
      </c>
      <c r="N584" s="74">
        <v>0</v>
      </c>
    </row>
    <row r="585" spans="1:26" ht="13">
      <c r="B585" s="249"/>
      <c r="C585" s="3" t="s">
        <v>15</v>
      </c>
      <c r="D585" s="22">
        <v>4.5999999999999996</v>
      </c>
      <c r="E585" s="246"/>
      <c r="F585" s="246"/>
      <c r="G585" s="74" t="s">
        <v>13</v>
      </c>
      <c r="H585" s="74">
        <v>0</v>
      </c>
      <c r="I585" s="74" t="s">
        <v>13</v>
      </c>
      <c r="J585" s="74">
        <v>0</v>
      </c>
      <c r="K585" s="74" t="s">
        <v>13</v>
      </c>
      <c r="L585" s="74">
        <v>0</v>
      </c>
      <c r="M585" s="74" t="s">
        <v>13</v>
      </c>
      <c r="N585" s="74">
        <v>0</v>
      </c>
    </row>
    <row r="586" spans="1:26" ht="13">
      <c r="B586" s="249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</row>
    <row r="587" spans="1:26" ht="13">
      <c r="B587" s="249"/>
      <c r="C587" s="296" t="s">
        <v>16</v>
      </c>
      <c r="D587" s="249"/>
      <c r="E587" s="249"/>
      <c r="F587" s="249"/>
    </row>
    <row r="588" spans="1:26" ht="13">
      <c r="B588" s="249"/>
      <c r="C588" s="296" t="s">
        <v>1</v>
      </c>
      <c r="D588" s="249"/>
      <c r="E588" s="249"/>
      <c r="F588" s="249"/>
    </row>
    <row r="589" spans="1:26" ht="13">
      <c r="B589" s="249"/>
      <c r="C589" s="296" t="s">
        <v>2</v>
      </c>
      <c r="D589" s="249"/>
      <c r="E589" s="249"/>
      <c r="F589" s="249"/>
    </row>
    <row r="590" spans="1:26" ht="13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spans="1:26" ht="13">
      <c r="B591" s="320" t="s">
        <v>86</v>
      </c>
      <c r="C591" s="3" t="s">
        <v>13</v>
      </c>
      <c r="D591" s="3">
        <v>0</v>
      </c>
      <c r="E591" s="320" t="s">
        <v>87</v>
      </c>
    </row>
    <row r="592" spans="1:26" ht="13">
      <c r="B592" s="249"/>
      <c r="C592" s="3" t="s">
        <v>13</v>
      </c>
      <c r="D592" s="3">
        <v>0.1</v>
      </c>
      <c r="E592" s="249"/>
    </row>
    <row r="593" spans="1:26" ht="13">
      <c r="B593" s="249"/>
      <c r="C593" s="3" t="s">
        <v>13</v>
      </c>
      <c r="D593" s="3">
        <v>0.2</v>
      </c>
      <c r="E593" s="249"/>
    </row>
    <row r="594" spans="1:26" ht="13">
      <c r="B594" s="249"/>
      <c r="C594" s="3" t="s">
        <v>19</v>
      </c>
      <c r="D594" s="3">
        <v>0.3</v>
      </c>
      <c r="E594" s="249"/>
      <c r="G594" s="69" t="s">
        <v>19</v>
      </c>
      <c r="H594" s="174">
        <v>0.91</v>
      </c>
      <c r="I594" s="172" t="s">
        <v>19</v>
      </c>
      <c r="J594" s="173">
        <v>0.84</v>
      </c>
      <c r="K594" s="69" t="s">
        <v>19</v>
      </c>
      <c r="L594" s="174">
        <v>0.91</v>
      </c>
      <c r="M594" s="170" t="s">
        <v>19</v>
      </c>
      <c r="N594" s="171">
        <v>0.7</v>
      </c>
    </row>
    <row r="595" spans="1:26" ht="13">
      <c r="B595" s="249"/>
      <c r="C595" s="3" t="s">
        <v>19</v>
      </c>
      <c r="D595" s="3">
        <v>0.4</v>
      </c>
      <c r="E595" s="249"/>
      <c r="G595" s="69" t="s">
        <v>19</v>
      </c>
      <c r="H595" s="174">
        <v>0.86</v>
      </c>
      <c r="I595" s="172" t="s">
        <v>19</v>
      </c>
      <c r="J595" s="173">
        <v>0.84</v>
      </c>
      <c r="K595" s="69" t="s">
        <v>19</v>
      </c>
      <c r="L595" s="174">
        <v>0.9</v>
      </c>
      <c r="M595" s="170" t="s">
        <v>19</v>
      </c>
      <c r="N595" s="171">
        <v>0.73</v>
      </c>
    </row>
    <row r="596" spans="1:26" ht="13">
      <c r="B596" s="249"/>
      <c r="C596" s="3" t="s">
        <v>19</v>
      </c>
      <c r="D596" s="3">
        <v>0.5</v>
      </c>
      <c r="E596" s="249"/>
      <c r="G596" s="69" t="s">
        <v>19</v>
      </c>
      <c r="H596" s="174">
        <v>0.81</v>
      </c>
      <c r="I596" s="172" t="s">
        <v>19</v>
      </c>
      <c r="J596" s="173">
        <v>0.85</v>
      </c>
      <c r="K596" s="69" t="s">
        <v>19</v>
      </c>
      <c r="L596" s="174">
        <v>0.91</v>
      </c>
      <c r="M596" s="170" t="s">
        <v>19</v>
      </c>
      <c r="N596" s="171">
        <v>0.84</v>
      </c>
    </row>
    <row r="597" spans="1:26" ht="13">
      <c r="B597" s="249"/>
      <c r="C597" s="3" t="s">
        <v>19</v>
      </c>
      <c r="D597" s="3">
        <v>0.6</v>
      </c>
      <c r="E597" s="249"/>
      <c r="G597" s="69" t="s">
        <v>19</v>
      </c>
      <c r="H597" s="174">
        <v>0.87</v>
      </c>
      <c r="I597" s="172" t="s">
        <v>19</v>
      </c>
      <c r="J597" s="173">
        <v>0.86</v>
      </c>
      <c r="K597" s="69" t="s">
        <v>19</v>
      </c>
      <c r="L597" s="174">
        <v>0.92</v>
      </c>
      <c r="M597" s="170" t="s">
        <v>19</v>
      </c>
      <c r="N597" s="171">
        <v>0.84</v>
      </c>
    </row>
    <row r="598" spans="1:26" ht="13">
      <c r="B598" s="249"/>
      <c r="C598" s="3" t="s">
        <v>19</v>
      </c>
      <c r="D598" s="3">
        <v>0.7</v>
      </c>
      <c r="E598" s="249"/>
      <c r="G598" s="69" t="s">
        <v>19</v>
      </c>
      <c r="H598" s="174">
        <v>0.9</v>
      </c>
      <c r="I598" s="172" t="s">
        <v>19</v>
      </c>
      <c r="J598" s="173">
        <v>0.84</v>
      </c>
      <c r="K598" s="69" t="s">
        <v>19</v>
      </c>
      <c r="L598" s="174">
        <v>0.91</v>
      </c>
      <c r="M598" s="170" t="s">
        <v>19</v>
      </c>
      <c r="N598" s="171">
        <v>0.85</v>
      </c>
    </row>
    <row r="599" spans="1:26" ht="13">
      <c r="B599" s="249"/>
      <c r="C599" s="3" t="s">
        <v>19</v>
      </c>
      <c r="D599" s="3">
        <v>0.8</v>
      </c>
      <c r="E599" s="249"/>
      <c r="G599" s="69" t="s">
        <v>19</v>
      </c>
      <c r="H599" s="174">
        <v>0.91</v>
      </c>
      <c r="I599" s="172" t="s">
        <v>19</v>
      </c>
      <c r="J599" s="173">
        <v>0.86</v>
      </c>
      <c r="K599" s="69" t="s">
        <v>19</v>
      </c>
      <c r="L599" s="174">
        <v>0.91</v>
      </c>
      <c r="M599" s="170" t="s">
        <v>19</v>
      </c>
      <c r="N599" s="171">
        <v>0.84</v>
      </c>
    </row>
    <row r="600" spans="1:26" ht="13">
      <c r="B600" s="249"/>
      <c r="C600" s="3" t="s">
        <v>19</v>
      </c>
      <c r="D600" s="3">
        <v>0.9</v>
      </c>
      <c r="E600" s="249"/>
      <c r="G600" s="69" t="s">
        <v>19</v>
      </c>
      <c r="H600" s="174">
        <v>0.9</v>
      </c>
      <c r="I600" s="172" t="s">
        <v>19</v>
      </c>
      <c r="J600" s="173">
        <v>0.85</v>
      </c>
      <c r="K600" s="69" t="s">
        <v>19</v>
      </c>
      <c r="L600" s="174">
        <v>0.89</v>
      </c>
      <c r="M600" s="170" t="s">
        <v>19</v>
      </c>
      <c r="N600" s="171">
        <v>0.83</v>
      </c>
    </row>
    <row r="601" spans="1:26" ht="13">
      <c r="B601" s="249"/>
      <c r="C601" s="3" t="s">
        <v>19</v>
      </c>
      <c r="D601" s="3">
        <v>1</v>
      </c>
      <c r="E601" s="249"/>
      <c r="F601" s="3" t="s">
        <v>80</v>
      </c>
      <c r="G601" s="69" t="s">
        <v>19</v>
      </c>
      <c r="H601" s="174">
        <v>0.91</v>
      </c>
      <c r="I601" s="172" t="s">
        <v>19</v>
      </c>
      <c r="J601" s="173">
        <v>0.84</v>
      </c>
      <c r="K601" s="69" t="s">
        <v>19</v>
      </c>
      <c r="L601" s="174">
        <v>0.91</v>
      </c>
      <c r="M601" s="170" t="s">
        <v>19</v>
      </c>
      <c r="N601" s="171">
        <v>0.82</v>
      </c>
    </row>
    <row r="602" spans="1:26" ht="13">
      <c r="B602" s="249"/>
      <c r="C602" s="3" t="s">
        <v>19</v>
      </c>
      <c r="D602" s="3">
        <v>1.1000000000000001</v>
      </c>
      <c r="E602" s="249"/>
      <c r="G602" s="69" t="s">
        <v>19</v>
      </c>
      <c r="H602" s="174">
        <v>0.94</v>
      </c>
      <c r="I602" s="172" t="s">
        <v>19</v>
      </c>
      <c r="J602" s="173">
        <v>0.85</v>
      </c>
      <c r="K602" s="69" t="s">
        <v>19</v>
      </c>
      <c r="L602" s="174">
        <v>0.9</v>
      </c>
      <c r="M602" s="170" t="s">
        <v>19</v>
      </c>
      <c r="N602" s="171">
        <v>0.86</v>
      </c>
    </row>
    <row r="603" spans="1:26" ht="13">
      <c r="B603" s="249"/>
      <c r="C603" s="3" t="s">
        <v>19</v>
      </c>
      <c r="D603" s="3">
        <v>1.2</v>
      </c>
      <c r="E603" s="249"/>
      <c r="G603" s="69" t="s">
        <v>19</v>
      </c>
      <c r="H603" s="174">
        <v>0.93</v>
      </c>
      <c r="I603" s="172" t="s">
        <v>19</v>
      </c>
      <c r="J603" s="173">
        <v>0.86</v>
      </c>
      <c r="K603" s="69" t="s">
        <v>19</v>
      </c>
      <c r="L603" s="174">
        <v>0.88</v>
      </c>
      <c r="M603" s="170" t="s">
        <v>19</v>
      </c>
      <c r="N603" s="171">
        <v>0.87</v>
      </c>
    </row>
    <row r="604" spans="1:26" ht="13">
      <c r="B604" s="249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</row>
    <row r="605" spans="1:26" ht="13">
      <c r="B605" s="249"/>
      <c r="C605" s="296" t="s">
        <v>16</v>
      </c>
      <c r="D605" s="249"/>
      <c r="E605" s="249"/>
      <c r="F605" s="249"/>
    </row>
    <row r="606" spans="1:26" ht="13">
      <c r="B606" s="249"/>
      <c r="C606" s="296" t="s">
        <v>1</v>
      </c>
      <c r="D606" s="249"/>
      <c r="E606" s="249"/>
      <c r="F606" s="249"/>
    </row>
    <row r="607" spans="1:26" ht="13">
      <c r="B607" s="249"/>
      <c r="C607" s="296" t="s">
        <v>2</v>
      </c>
      <c r="D607" s="249"/>
      <c r="E607" s="249"/>
      <c r="F607" s="249"/>
    </row>
    <row r="608" spans="1:26" ht="13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</sheetData>
  <mergeCells count="68">
    <mergeCell ref="C412:C437"/>
    <mergeCell ref="B131:B223"/>
    <mergeCell ref="B225:B255"/>
    <mergeCell ref="B257:B385"/>
    <mergeCell ref="B387:B452"/>
    <mergeCell ref="B454:B519"/>
    <mergeCell ref="E131:E219"/>
    <mergeCell ref="E225:E251"/>
    <mergeCell ref="E257:E381"/>
    <mergeCell ref="E387:E448"/>
    <mergeCell ref="E454:E515"/>
    <mergeCell ref="C221:F221"/>
    <mergeCell ref="C222:F222"/>
    <mergeCell ref="C223:F223"/>
    <mergeCell ref="F245:F250"/>
    <mergeCell ref="C253:F253"/>
    <mergeCell ref="C254:F254"/>
    <mergeCell ref="C255:F255"/>
    <mergeCell ref="C383:F383"/>
    <mergeCell ref="C384:F384"/>
    <mergeCell ref="C385:F385"/>
    <mergeCell ref="F396:F411"/>
    <mergeCell ref="G1:N1"/>
    <mergeCell ref="B3:B23"/>
    <mergeCell ref="C23:F23"/>
    <mergeCell ref="E25:E105"/>
    <mergeCell ref="E111:E125"/>
    <mergeCell ref="B111:B129"/>
    <mergeCell ref="C21:F21"/>
    <mergeCell ref="C22:F22"/>
    <mergeCell ref="B25:B109"/>
    <mergeCell ref="C107:F107"/>
    <mergeCell ref="C108:F108"/>
    <mergeCell ref="C109:F109"/>
    <mergeCell ref="C129:F129"/>
    <mergeCell ref="C127:F127"/>
    <mergeCell ref="C128:F128"/>
    <mergeCell ref="E3:E19"/>
    <mergeCell ref="F11:F13"/>
    <mergeCell ref="A1:A2"/>
    <mergeCell ref="B1:B2"/>
    <mergeCell ref="C1:C2"/>
    <mergeCell ref="D1:D2"/>
    <mergeCell ref="E1:F1"/>
    <mergeCell ref="B591:B607"/>
    <mergeCell ref="E591:E603"/>
    <mergeCell ref="C605:F605"/>
    <mergeCell ref="C606:F606"/>
    <mergeCell ref="C607:F607"/>
    <mergeCell ref="C519:F519"/>
    <mergeCell ref="C535:F535"/>
    <mergeCell ref="C587:F587"/>
    <mergeCell ref="C588:F588"/>
    <mergeCell ref="B539:B589"/>
    <mergeCell ref="C536:F536"/>
    <mergeCell ref="C537:F537"/>
    <mergeCell ref="E539:E585"/>
    <mergeCell ref="F545:F552"/>
    <mergeCell ref="F553:F565"/>
    <mergeCell ref="F572:F585"/>
    <mergeCell ref="C589:F589"/>
    <mergeCell ref="E521:E533"/>
    <mergeCell ref="B521:B537"/>
    <mergeCell ref="C450:F450"/>
    <mergeCell ref="C451:F451"/>
    <mergeCell ref="C452:F452"/>
    <mergeCell ref="C517:F517"/>
    <mergeCell ref="C518:F5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FF"/>
    <outlinePr summaryBelow="0" summaryRight="0"/>
  </sheetPr>
  <dimension ref="A1:AG94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2" width="10.33203125" customWidth="1"/>
    <col min="3" max="3" width="7.83203125" hidden="1" customWidth="1"/>
    <col min="4" max="4" width="16.83203125" customWidth="1"/>
    <col min="5" max="5" width="7.1640625" customWidth="1"/>
    <col min="6" max="6" width="16.1640625" customWidth="1"/>
    <col min="7" max="7" width="14.6640625" customWidth="1"/>
    <col min="8" max="8" width="7.33203125" customWidth="1"/>
    <col min="9" max="9" width="15.83203125" customWidth="1"/>
    <col min="10" max="10" width="10.1640625" customWidth="1"/>
    <col min="11" max="12" width="25.6640625" customWidth="1"/>
    <col min="13" max="13" width="16.1640625" customWidth="1"/>
    <col min="14" max="14" width="10.6640625" customWidth="1"/>
  </cols>
  <sheetData>
    <row r="1" spans="1:33" ht="13" hidden="1">
      <c r="B1" s="1"/>
      <c r="C1" s="1"/>
      <c r="D1" s="21"/>
      <c r="E1" s="21"/>
      <c r="F1" s="21"/>
      <c r="G1" s="179"/>
      <c r="H1" s="179"/>
      <c r="I1" s="180"/>
      <c r="J1" s="180"/>
      <c r="K1" s="179"/>
      <c r="L1" s="179"/>
      <c r="M1" s="180"/>
      <c r="N1" s="180"/>
    </row>
    <row r="2" spans="1:33" ht="19">
      <c r="A2" s="339" t="s">
        <v>21</v>
      </c>
      <c r="B2" s="344" t="s">
        <v>24</v>
      </c>
      <c r="C2" s="344" t="s">
        <v>234</v>
      </c>
      <c r="D2" s="344" t="s">
        <v>7</v>
      </c>
      <c r="E2" s="344" t="s">
        <v>8</v>
      </c>
      <c r="F2" s="344" t="s">
        <v>25</v>
      </c>
      <c r="G2" s="345" t="s">
        <v>26</v>
      </c>
      <c r="H2" s="243"/>
      <c r="I2" s="243"/>
      <c r="J2" s="243"/>
      <c r="K2" s="243"/>
      <c r="L2" s="243"/>
      <c r="M2" s="243"/>
      <c r="N2" s="244"/>
    </row>
    <row r="3" spans="1:33" ht="13">
      <c r="A3" s="249"/>
      <c r="B3" s="246"/>
      <c r="C3" s="246"/>
      <c r="D3" s="246"/>
      <c r="E3" s="246"/>
      <c r="F3" s="246"/>
      <c r="G3" s="175" t="s">
        <v>11</v>
      </c>
      <c r="H3" s="176" t="s">
        <v>30</v>
      </c>
      <c r="I3" s="177" t="s">
        <v>11</v>
      </c>
      <c r="J3" s="177" t="s">
        <v>10</v>
      </c>
      <c r="K3" s="176" t="s">
        <v>11</v>
      </c>
      <c r="L3" s="176" t="s">
        <v>31</v>
      </c>
      <c r="M3" s="177" t="s">
        <v>11</v>
      </c>
      <c r="N3" s="178" t="s">
        <v>12</v>
      </c>
      <c r="O3" s="3" t="s">
        <v>32</v>
      </c>
    </row>
    <row r="4" spans="1:33" ht="13" hidden="1">
      <c r="B4" s="1"/>
      <c r="C4" s="1"/>
      <c r="D4" s="181"/>
      <c r="E4" s="181"/>
      <c r="F4" s="181"/>
      <c r="G4" s="179"/>
      <c r="H4" s="179"/>
      <c r="I4" s="180"/>
      <c r="J4" s="180"/>
      <c r="K4" s="179"/>
      <c r="L4" s="179"/>
      <c r="M4" s="180"/>
      <c r="N4" s="180"/>
    </row>
    <row r="5" spans="1:33" ht="13" hidden="1">
      <c r="B5" s="1"/>
      <c r="C5" s="1"/>
      <c r="D5" s="181"/>
      <c r="E5" s="181"/>
      <c r="F5" s="181"/>
      <c r="G5" s="179"/>
      <c r="H5" s="179"/>
      <c r="I5" s="180"/>
      <c r="J5" s="180"/>
      <c r="K5" s="179"/>
      <c r="L5" s="179"/>
      <c r="M5" s="180"/>
      <c r="N5" s="180"/>
    </row>
    <row r="6" spans="1:33" ht="19" hidden="1">
      <c r="B6" s="1"/>
      <c r="C6" s="1"/>
      <c r="D6" s="181"/>
      <c r="E6" s="181"/>
      <c r="F6" s="181"/>
      <c r="G6" s="179"/>
      <c r="H6" s="179"/>
      <c r="I6" s="180"/>
      <c r="J6" s="182"/>
      <c r="K6" s="179"/>
      <c r="L6" s="179"/>
      <c r="M6" s="180"/>
      <c r="N6" s="180"/>
    </row>
    <row r="7" spans="1:33" ht="19" hidden="1">
      <c r="B7" s="1"/>
      <c r="C7" s="1"/>
      <c r="D7" s="181"/>
      <c r="E7" s="181"/>
      <c r="F7" s="181"/>
      <c r="G7" s="179"/>
      <c r="H7" s="183"/>
      <c r="I7" s="180"/>
      <c r="J7" s="180"/>
      <c r="K7" s="179"/>
      <c r="L7" s="179"/>
      <c r="M7" s="180"/>
      <c r="N7" s="180"/>
      <c r="O7" s="3"/>
    </row>
    <row r="8" spans="1:33" ht="19" hidden="1">
      <c r="B8" s="1"/>
      <c r="C8" s="1"/>
      <c r="D8" s="181"/>
      <c r="E8" s="181"/>
      <c r="F8" s="181"/>
      <c r="G8" s="179"/>
      <c r="H8" s="179"/>
      <c r="I8" s="180"/>
      <c r="J8" s="182"/>
      <c r="K8" s="179"/>
      <c r="L8" s="179"/>
      <c r="M8" s="180"/>
      <c r="N8" s="180"/>
    </row>
    <row r="9" spans="1:33" ht="13" hidden="1">
      <c r="B9" s="1"/>
      <c r="C9" s="1"/>
      <c r="D9" s="181"/>
      <c r="E9" s="181"/>
      <c r="F9" s="181"/>
      <c r="G9" s="179"/>
      <c r="H9" s="179"/>
      <c r="I9" s="180"/>
      <c r="J9" s="180"/>
      <c r="K9" s="179"/>
      <c r="L9" s="179"/>
      <c r="M9" s="180"/>
      <c r="N9" s="180"/>
    </row>
    <row r="10" spans="1:33" ht="13">
      <c r="A10" s="24"/>
      <c r="B10" s="268" t="s">
        <v>17</v>
      </c>
      <c r="C10" s="21"/>
      <c r="D10" s="184" t="s">
        <v>15</v>
      </c>
      <c r="E10" s="181">
        <v>0</v>
      </c>
      <c r="F10" s="21" t="s">
        <v>14</v>
      </c>
      <c r="G10" s="179" t="s">
        <v>15</v>
      </c>
      <c r="H10" s="179">
        <v>0.94</v>
      </c>
      <c r="I10" s="180" t="s">
        <v>15</v>
      </c>
      <c r="J10" s="180">
        <v>0.88</v>
      </c>
      <c r="K10" s="185" t="s">
        <v>15</v>
      </c>
      <c r="L10" s="179">
        <v>0.95</v>
      </c>
      <c r="M10" s="186" t="s">
        <v>15</v>
      </c>
      <c r="N10" s="180">
        <v>0.73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3">
      <c r="A11" s="24"/>
      <c r="B11" s="245"/>
      <c r="C11" s="21"/>
      <c r="D11" s="184" t="s">
        <v>15</v>
      </c>
      <c r="E11" s="181">
        <v>6.9444444444444447E-4</v>
      </c>
      <c r="F11" s="21" t="s">
        <v>14</v>
      </c>
      <c r="G11" s="179" t="s">
        <v>15</v>
      </c>
      <c r="H11" s="179">
        <v>0.94</v>
      </c>
      <c r="I11" s="180" t="s">
        <v>15</v>
      </c>
      <c r="J11" s="180">
        <v>0.9</v>
      </c>
      <c r="K11" s="185" t="s">
        <v>15</v>
      </c>
      <c r="L11" s="179">
        <v>0.96</v>
      </c>
      <c r="M11" s="186" t="s">
        <v>15</v>
      </c>
      <c r="N11" s="180">
        <v>0.92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3">
      <c r="A12" s="24"/>
      <c r="B12" s="245"/>
      <c r="C12" s="21"/>
      <c r="D12" s="21" t="s">
        <v>15</v>
      </c>
      <c r="E12" s="181">
        <v>1.3888888888888889E-3</v>
      </c>
      <c r="F12" s="21" t="s">
        <v>14</v>
      </c>
      <c r="G12" s="179" t="s">
        <v>15</v>
      </c>
      <c r="H12" s="179">
        <v>0.96</v>
      </c>
      <c r="I12" s="180" t="s">
        <v>15</v>
      </c>
      <c r="J12" s="180">
        <v>0.92</v>
      </c>
      <c r="K12" s="185" t="s">
        <v>15</v>
      </c>
      <c r="L12" s="179">
        <v>0.96</v>
      </c>
      <c r="M12" s="186" t="s">
        <v>15</v>
      </c>
      <c r="N12" s="180">
        <v>-0.94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3">
      <c r="A13" s="24"/>
      <c r="B13" s="245"/>
      <c r="C13" s="21"/>
      <c r="D13" s="184" t="s">
        <v>15</v>
      </c>
      <c r="E13" s="181">
        <v>2.0833333333333333E-3</v>
      </c>
      <c r="F13" s="21" t="s">
        <v>14</v>
      </c>
      <c r="G13" s="179" t="s">
        <v>15</v>
      </c>
      <c r="H13" s="179">
        <v>0.95</v>
      </c>
      <c r="I13" s="180" t="s">
        <v>15</v>
      </c>
      <c r="J13" s="180">
        <v>0.93</v>
      </c>
      <c r="K13" s="185" t="s">
        <v>15</v>
      </c>
      <c r="L13" s="179">
        <v>0.96</v>
      </c>
      <c r="M13" s="186" t="s">
        <v>15</v>
      </c>
      <c r="N13" s="180">
        <v>0.93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3">
      <c r="A14" s="24"/>
      <c r="B14" s="245"/>
      <c r="C14" s="21"/>
      <c r="D14" s="184" t="s">
        <v>15</v>
      </c>
      <c r="E14" s="181">
        <v>2.7777777777777779E-3</v>
      </c>
      <c r="F14" s="21" t="s">
        <v>14</v>
      </c>
      <c r="G14" s="179" t="s">
        <v>15</v>
      </c>
      <c r="H14" s="179">
        <v>0.94</v>
      </c>
      <c r="I14" s="180" t="s">
        <v>15</v>
      </c>
      <c r="J14" s="180">
        <v>0.89</v>
      </c>
      <c r="K14" s="185" t="s">
        <v>15</v>
      </c>
      <c r="L14" s="179">
        <v>0.95</v>
      </c>
      <c r="M14" s="186" t="s">
        <v>15</v>
      </c>
      <c r="N14" s="180">
        <v>0.86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3">
      <c r="A15" s="24"/>
      <c r="B15" s="245"/>
      <c r="C15" s="21"/>
      <c r="D15" s="21" t="s">
        <v>15</v>
      </c>
      <c r="E15" s="181">
        <v>3.472222222222222E-3</v>
      </c>
      <c r="F15" s="21" t="s">
        <v>14</v>
      </c>
      <c r="G15" s="179" t="s">
        <v>15</v>
      </c>
      <c r="H15" s="179">
        <v>0.93</v>
      </c>
      <c r="I15" s="180" t="s">
        <v>15</v>
      </c>
      <c r="J15" s="180">
        <v>0.89</v>
      </c>
      <c r="K15" s="185" t="s">
        <v>15</v>
      </c>
      <c r="L15" s="179">
        <v>0.93</v>
      </c>
      <c r="M15" s="186" t="s">
        <v>15</v>
      </c>
      <c r="N15" s="180">
        <v>0.89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3">
      <c r="A16" s="24"/>
      <c r="B16" s="245"/>
      <c r="C16" s="21"/>
      <c r="D16" s="184" t="s">
        <v>15</v>
      </c>
      <c r="E16" s="181">
        <v>4.1666666666666666E-3</v>
      </c>
      <c r="F16" s="21" t="s">
        <v>14</v>
      </c>
      <c r="G16" s="179" t="s">
        <v>15</v>
      </c>
      <c r="H16" s="179">
        <v>0.93</v>
      </c>
      <c r="I16" s="180" t="s">
        <v>15</v>
      </c>
      <c r="J16" s="180">
        <v>0.89</v>
      </c>
      <c r="K16" s="185" t="s">
        <v>15</v>
      </c>
      <c r="L16" s="179">
        <v>0.94</v>
      </c>
      <c r="M16" s="186" t="s">
        <v>15</v>
      </c>
      <c r="N16" s="180">
        <v>0.92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3">
      <c r="A17" s="24"/>
      <c r="B17" s="245"/>
      <c r="C17" s="21"/>
      <c r="D17" s="184" t="s">
        <v>15</v>
      </c>
      <c r="E17" s="181">
        <v>4.8611111111111112E-3</v>
      </c>
      <c r="F17" s="21" t="s">
        <v>235</v>
      </c>
      <c r="G17" s="179" t="s">
        <v>15</v>
      </c>
      <c r="H17" s="179">
        <v>0.82</v>
      </c>
      <c r="I17" s="180" t="s">
        <v>15</v>
      </c>
      <c r="J17" s="180">
        <v>0.75</v>
      </c>
      <c r="K17" s="185" t="s">
        <v>15</v>
      </c>
      <c r="L17" s="179">
        <v>0.91</v>
      </c>
      <c r="M17" s="186" t="s">
        <v>13</v>
      </c>
      <c r="N17" s="180">
        <v>0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3">
      <c r="A18" s="24"/>
      <c r="B18" s="245"/>
      <c r="C18" s="21"/>
      <c r="D18" s="21" t="s">
        <v>15</v>
      </c>
      <c r="E18" s="181">
        <v>5.5555555555555558E-3</v>
      </c>
      <c r="F18" s="21" t="s">
        <v>235</v>
      </c>
      <c r="G18" s="179" t="s">
        <v>15</v>
      </c>
      <c r="H18" s="179">
        <v>0.93</v>
      </c>
      <c r="I18" s="180" t="s">
        <v>15</v>
      </c>
      <c r="J18" s="180">
        <v>0.9</v>
      </c>
      <c r="K18" s="185" t="s">
        <v>15</v>
      </c>
      <c r="L18" s="179">
        <v>0.94</v>
      </c>
      <c r="M18" s="186" t="s">
        <v>15</v>
      </c>
      <c r="N18" s="180">
        <v>0.91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3">
      <c r="A19" s="24"/>
      <c r="B19" s="245"/>
      <c r="C19" s="21"/>
      <c r="D19" s="184" t="s">
        <v>15</v>
      </c>
      <c r="E19" s="181">
        <v>6.2500000000000003E-3</v>
      </c>
      <c r="F19" s="21" t="s">
        <v>14</v>
      </c>
      <c r="G19" s="179" t="s">
        <v>15</v>
      </c>
      <c r="H19" s="179">
        <v>0.93</v>
      </c>
      <c r="I19" s="180" t="s">
        <v>15</v>
      </c>
      <c r="J19" s="180">
        <v>0.86</v>
      </c>
      <c r="K19" s="185" t="s">
        <v>15</v>
      </c>
      <c r="L19" s="179">
        <v>0.86</v>
      </c>
      <c r="M19" s="186" t="s">
        <v>15</v>
      </c>
      <c r="N19" s="180">
        <v>0.92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3">
      <c r="A20" s="24"/>
      <c r="B20" s="245"/>
      <c r="C20" s="21"/>
      <c r="D20" s="184" t="s">
        <v>15</v>
      </c>
      <c r="E20" s="181">
        <v>6.9444444444444441E-3</v>
      </c>
      <c r="F20" s="21" t="s">
        <v>14</v>
      </c>
      <c r="G20" s="179" t="s">
        <v>15</v>
      </c>
      <c r="H20" s="179">
        <v>0.95</v>
      </c>
      <c r="I20" s="180" t="s">
        <v>15</v>
      </c>
      <c r="J20" s="180">
        <v>0.91</v>
      </c>
      <c r="K20" s="185" t="s">
        <v>15</v>
      </c>
      <c r="L20" s="179">
        <v>0.96</v>
      </c>
      <c r="M20" s="186" t="s">
        <v>15</v>
      </c>
      <c r="N20" s="180">
        <v>0.94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3">
      <c r="A21" s="24"/>
      <c r="B21" s="245"/>
      <c r="C21" s="21"/>
      <c r="D21" s="21" t="s">
        <v>15</v>
      </c>
      <c r="E21" s="181">
        <v>7.6388888888888886E-3</v>
      </c>
      <c r="F21" s="21" t="s">
        <v>14</v>
      </c>
      <c r="G21" s="179" t="s">
        <v>15</v>
      </c>
      <c r="H21" s="179">
        <v>0.93</v>
      </c>
      <c r="I21" s="180" t="s">
        <v>15</v>
      </c>
      <c r="J21" s="180">
        <v>0.9</v>
      </c>
      <c r="K21" s="185" t="s">
        <v>15</v>
      </c>
      <c r="L21" s="179">
        <v>0.95</v>
      </c>
      <c r="M21" s="186" t="s">
        <v>15</v>
      </c>
      <c r="N21" s="180">
        <v>0.92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3">
      <c r="A22" s="24"/>
      <c r="B22" s="245"/>
      <c r="C22" s="21"/>
      <c r="D22" s="184" t="s">
        <v>15</v>
      </c>
      <c r="E22" s="181">
        <v>8.3333333333333332E-3</v>
      </c>
      <c r="F22" s="21" t="s">
        <v>14</v>
      </c>
      <c r="G22" s="179" t="s">
        <v>15</v>
      </c>
      <c r="H22" s="179">
        <v>0.92</v>
      </c>
      <c r="I22" s="180" t="s">
        <v>15</v>
      </c>
      <c r="J22" s="180">
        <v>0.88</v>
      </c>
      <c r="K22" s="185" t="s">
        <v>15</v>
      </c>
      <c r="L22" s="179">
        <v>0.93</v>
      </c>
      <c r="M22" s="186" t="s">
        <v>15</v>
      </c>
      <c r="N22" s="180">
        <v>0.92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3">
      <c r="A23" s="24"/>
      <c r="B23" s="245"/>
      <c r="C23" s="21"/>
      <c r="D23" s="184" t="s">
        <v>15</v>
      </c>
      <c r="E23" s="181">
        <v>9.0277777777777769E-3</v>
      </c>
      <c r="F23" s="21" t="s">
        <v>14</v>
      </c>
      <c r="G23" s="179" t="s">
        <v>15</v>
      </c>
      <c r="H23" s="179">
        <v>0.92</v>
      </c>
      <c r="I23" s="180" t="s">
        <v>15</v>
      </c>
      <c r="J23" s="180">
        <v>0.9</v>
      </c>
      <c r="K23" s="185" t="s">
        <v>15</v>
      </c>
      <c r="L23" s="179">
        <v>0.95</v>
      </c>
      <c r="M23" s="186" t="s">
        <v>15</v>
      </c>
      <c r="N23" s="180">
        <v>0.92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3">
      <c r="A24" s="24"/>
      <c r="B24" s="245"/>
      <c r="C24" s="21"/>
      <c r="D24" s="21" t="s">
        <v>15</v>
      </c>
      <c r="E24" s="181">
        <v>9.7222222222222224E-3</v>
      </c>
      <c r="F24" s="21" t="s">
        <v>14</v>
      </c>
      <c r="G24" s="179" t="s">
        <v>15</v>
      </c>
      <c r="H24" s="179">
        <v>0.93</v>
      </c>
      <c r="I24" s="180" t="s">
        <v>15</v>
      </c>
      <c r="J24" s="180">
        <v>0.86</v>
      </c>
      <c r="K24" s="185" t="s">
        <v>15</v>
      </c>
      <c r="L24" s="179">
        <v>0.92</v>
      </c>
      <c r="M24" s="186" t="s">
        <v>15</v>
      </c>
      <c r="N24" s="180">
        <v>0.87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13">
      <c r="A25" s="24"/>
      <c r="B25" s="245"/>
      <c r="C25" s="21"/>
      <c r="D25" s="184" t="s">
        <v>15</v>
      </c>
      <c r="E25" s="181">
        <v>1.0416666666666666E-2</v>
      </c>
      <c r="F25" s="21" t="s">
        <v>14</v>
      </c>
      <c r="G25" s="179" t="s">
        <v>15</v>
      </c>
      <c r="H25" s="179">
        <v>0.94</v>
      </c>
      <c r="I25" s="180" t="s">
        <v>15</v>
      </c>
      <c r="J25" s="180">
        <v>0.9</v>
      </c>
      <c r="K25" s="185" t="s">
        <v>15</v>
      </c>
      <c r="L25" s="179">
        <v>0.95</v>
      </c>
      <c r="M25" s="186" t="s">
        <v>15</v>
      </c>
      <c r="N25" s="180">
        <v>0.91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13">
      <c r="A26" s="24"/>
      <c r="B26" s="245"/>
      <c r="C26" s="21"/>
      <c r="D26" s="184" t="s">
        <v>15</v>
      </c>
      <c r="E26" s="181">
        <v>1.1111111111111112E-2</v>
      </c>
      <c r="F26" s="21" t="s">
        <v>14</v>
      </c>
      <c r="G26" s="179" t="s">
        <v>15</v>
      </c>
      <c r="H26" s="179">
        <v>0.94</v>
      </c>
      <c r="I26" s="180" t="s">
        <v>15</v>
      </c>
      <c r="J26" s="180">
        <v>0.9</v>
      </c>
      <c r="K26" s="185" t="s">
        <v>15</v>
      </c>
      <c r="L26" s="179">
        <v>0.95</v>
      </c>
      <c r="M26" s="186" t="s">
        <v>15</v>
      </c>
      <c r="N26" s="180">
        <v>0.93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ht="13">
      <c r="A27" s="24"/>
      <c r="B27" s="245"/>
      <c r="C27" s="21"/>
      <c r="D27" s="21" t="s">
        <v>15</v>
      </c>
      <c r="E27" s="181">
        <v>1.1805555555555555E-2</v>
      </c>
      <c r="F27" s="21" t="s">
        <v>235</v>
      </c>
      <c r="G27" s="179" t="s">
        <v>15</v>
      </c>
      <c r="H27" s="179">
        <v>0.95</v>
      </c>
      <c r="I27" s="180" t="s">
        <v>15</v>
      </c>
      <c r="J27" s="180">
        <v>0.91</v>
      </c>
      <c r="K27" s="185" t="s">
        <v>15</v>
      </c>
      <c r="L27" s="179">
        <v>0.96</v>
      </c>
      <c r="M27" s="186" t="s">
        <v>15</v>
      </c>
      <c r="N27" s="180">
        <v>0.93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3">
      <c r="A28" s="24"/>
      <c r="B28" s="245"/>
      <c r="C28" s="21"/>
      <c r="D28" s="184" t="s">
        <v>15</v>
      </c>
      <c r="E28" s="181">
        <v>1.2500000000000001E-2</v>
      </c>
      <c r="F28" s="21" t="s">
        <v>235</v>
      </c>
      <c r="G28" s="179" t="s">
        <v>15</v>
      </c>
      <c r="H28" s="179">
        <v>0.73</v>
      </c>
      <c r="I28" s="180" t="s">
        <v>15</v>
      </c>
      <c r="J28" s="180">
        <v>0.85</v>
      </c>
      <c r="K28" s="185" t="s">
        <v>15</v>
      </c>
      <c r="L28" s="179">
        <v>0.93</v>
      </c>
      <c r="M28" s="186" t="s">
        <v>15</v>
      </c>
      <c r="N28" s="180">
        <v>0.84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3">
      <c r="A29" s="24"/>
      <c r="B29" s="245"/>
      <c r="C29" s="21"/>
      <c r="D29" s="184" t="s">
        <v>15</v>
      </c>
      <c r="E29" s="181">
        <v>1.3194444444444444E-2</v>
      </c>
      <c r="F29" s="21" t="s">
        <v>235</v>
      </c>
      <c r="G29" s="179" t="s">
        <v>13</v>
      </c>
      <c r="H29" s="179">
        <v>0</v>
      </c>
      <c r="I29" s="180" t="s">
        <v>15</v>
      </c>
      <c r="J29" s="180">
        <v>0.72</v>
      </c>
      <c r="K29" s="185" t="s">
        <v>15</v>
      </c>
      <c r="L29" s="179">
        <v>0.91</v>
      </c>
      <c r="M29" s="186" t="s">
        <v>13</v>
      </c>
      <c r="N29" s="180">
        <v>0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13">
      <c r="A30" s="24"/>
      <c r="B30" s="245"/>
      <c r="C30" s="21"/>
      <c r="D30" s="21" t="s">
        <v>15</v>
      </c>
      <c r="E30" s="181">
        <v>1.3888888888888888E-2</v>
      </c>
      <c r="F30" s="21" t="s">
        <v>92</v>
      </c>
      <c r="G30" s="179" t="s">
        <v>13</v>
      </c>
      <c r="H30" s="179">
        <v>0</v>
      </c>
      <c r="I30" s="180" t="s">
        <v>13</v>
      </c>
      <c r="J30" s="180">
        <v>0</v>
      </c>
      <c r="K30" s="185" t="s">
        <v>15</v>
      </c>
      <c r="L30" s="179">
        <v>0.75</v>
      </c>
      <c r="M30" s="186" t="s">
        <v>13</v>
      </c>
      <c r="N30" s="180">
        <v>0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13">
      <c r="A31" s="24"/>
      <c r="B31" s="245"/>
      <c r="C31" s="21"/>
      <c r="D31" s="184" t="s">
        <v>15</v>
      </c>
      <c r="E31" s="181">
        <v>1.4583333333333334E-2</v>
      </c>
      <c r="F31" s="21" t="s">
        <v>236</v>
      </c>
      <c r="G31" s="179" t="s">
        <v>13</v>
      </c>
      <c r="H31" s="179">
        <v>0</v>
      </c>
      <c r="I31" s="180" t="s">
        <v>15</v>
      </c>
      <c r="J31" s="180">
        <v>0.84</v>
      </c>
      <c r="K31" s="185" t="s">
        <v>15</v>
      </c>
      <c r="L31" s="179">
        <v>0.93</v>
      </c>
      <c r="M31" s="186" t="s">
        <v>15</v>
      </c>
      <c r="N31" s="180">
        <v>0.73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t="13">
      <c r="A32" s="24"/>
      <c r="B32" s="245"/>
      <c r="C32" s="21"/>
      <c r="D32" s="184" t="s">
        <v>15</v>
      </c>
      <c r="E32" s="181">
        <v>1.5277777777777777E-2</v>
      </c>
      <c r="F32" s="21" t="s">
        <v>237</v>
      </c>
      <c r="G32" s="179" t="s">
        <v>15</v>
      </c>
      <c r="H32" s="179">
        <v>0.93</v>
      </c>
      <c r="I32" s="180" t="s">
        <v>15</v>
      </c>
      <c r="J32" s="180">
        <v>0.85</v>
      </c>
      <c r="K32" s="185" t="s">
        <v>15</v>
      </c>
      <c r="L32" s="179">
        <v>0.94</v>
      </c>
      <c r="M32" s="186" t="s">
        <v>15</v>
      </c>
      <c r="N32" s="180">
        <v>0.91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t="13">
      <c r="A33" s="24"/>
      <c r="B33" s="245"/>
      <c r="C33" s="21"/>
      <c r="D33" s="21" t="s">
        <v>15</v>
      </c>
      <c r="E33" s="181">
        <v>1.5972222222222221E-2</v>
      </c>
      <c r="F33" s="21" t="s">
        <v>235</v>
      </c>
      <c r="G33" s="179" t="s">
        <v>15</v>
      </c>
      <c r="H33" s="179">
        <v>0.94</v>
      </c>
      <c r="I33" s="180" t="s">
        <v>15</v>
      </c>
      <c r="J33" s="180">
        <v>0.9</v>
      </c>
      <c r="K33" s="185" t="s">
        <v>15</v>
      </c>
      <c r="L33" s="179">
        <v>0.95</v>
      </c>
      <c r="M33" s="186" t="s">
        <v>15</v>
      </c>
      <c r="N33" s="180">
        <v>0.92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 ht="13">
      <c r="A34" s="24"/>
      <c r="B34" s="245"/>
      <c r="C34" s="21"/>
      <c r="D34" s="184" t="s">
        <v>15</v>
      </c>
      <c r="E34" s="181">
        <v>1.6666666666666666E-2</v>
      </c>
      <c r="F34" s="21" t="s">
        <v>235</v>
      </c>
      <c r="G34" s="179" t="s">
        <v>15</v>
      </c>
      <c r="H34" s="179">
        <v>0.94</v>
      </c>
      <c r="I34" s="180" t="s">
        <v>15</v>
      </c>
      <c r="J34" s="180">
        <v>0.91</v>
      </c>
      <c r="K34" s="185" t="s">
        <v>15</v>
      </c>
      <c r="L34" s="179">
        <v>0.95</v>
      </c>
      <c r="M34" s="186" t="s">
        <v>15</v>
      </c>
      <c r="N34" s="180">
        <v>0.93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ht="13">
      <c r="A35" s="24"/>
      <c r="B35" s="245"/>
      <c r="C35" s="21"/>
      <c r="D35" s="184" t="s">
        <v>15</v>
      </c>
      <c r="E35" s="181">
        <v>1.7361111111111112E-2</v>
      </c>
      <c r="F35" s="21" t="s">
        <v>235</v>
      </c>
      <c r="G35" s="179" t="s">
        <v>15</v>
      </c>
      <c r="H35" s="179">
        <v>0.87</v>
      </c>
      <c r="I35" s="180" t="s">
        <v>15</v>
      </c>
      <c r="J35" s="180">
        <v>0.87</v>
      </c>
      <c r="K35" s="185" t="s">
        <v>15</v>
      </c>
      <c r="L35" s="179">
        <v>0.93</v>
      </c>
      <c r="M35" s="186" t="s">
        <v>15</v>
      </c>
      <c r="N35" s="180">
        <v>0.88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ht="13">
      <c r="A36" s="24"/>
      <c r="B36" s="245"/>
      <c r="C36" s="21"/>
      <c r="D36" s="21" t="s">
        <v>15</v>
      </c>
      <c r="E36" s="181">
        <v>1.8055555555555554E-2</v>
      </c>
      <c r="F36" s="21" t="s">
        <v>14</v>
      </c>
      <c r="G36" s="179" t="s">
        <v>13</v>
      </c>
      <c r="H36" s="179">
        <v>0</v>
      </c>
      <c r="I36" s="180" t="s">
        <v>15</v>
      </c>
      <c r="J36" s="180">
        <v>0.78</v>
      </c>
      <c r="K36" s="185" t="s">
        <v>15</v>
      </c>
      <c r="L36" s="179">
        <v>0.92</v>
      </c>
      <c r="M36" s="186" t="s">
        <v>15</v>
      </c>
      <c r="N36" s="180">
        <v>0.64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ht="13">
      <c r="A37" s="24"/>
      <c r="B37" s="245"/>
      <c r="C37" s="21"/>
      <c r="D37" s="348"/>
      <c r="E37" s="243"/>
      <c r="F37" s="243"/>
      <c r="G37" s="243"/>
      <c r="H37" s="243"/>
      <c r="I37" s="243"/>
      <c r="J37" s="243"/>
      <c r="K37" s="243"/>
      <c r="L37" s="243"/>
      <c r="M37" s="243"/>
      <c r="N37" s="24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ht="13">
      <c r="A38" s="24"/>
      <c r="B38" s="245"/>
      <c r="C38" s="21"/>
      <c r="D38" s="346" t="s">
        <v>16</v>
      </c>
      <c r="E38" s="243"/>
      <c r="F38" s="244"/>
      <c r="G38" s="179"/>
      <c r="H38" s="179">
        <f>AVERAGE(H4:H36)</f>
        <v>0.78370370370370368</v>
      </c>
      <c r="I38" s="180"/>
      <c r="J38" s="180">
        <f>AVERAGE(J4:J36)</f>
        <v>0.84037037037037055</v>
      </c>
      <c r="K38" s="179"/>
      <c r="L38" s="179">
        <f>AVERAGE(L4:L36)</f>
        <v>0.931111111111111</v>
      </c>
      <c r="M38" s="180"/>
      <c r="N38" s="180">
        <f>AVERAGE(N4:N36)</f>
        <v>0.71592592592592585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</row>
    <row r="39" spans="1:33" ht="13">
      <c r="A39" s="24"/>
      <c r="B39" s="245"/>
      <c r="C39" s="21"/>
      <c r="D39" s="347" t="s">
        <v>1</v>
      </c>
      <c r="E39" s="243"/>
      <c r="F39" s="244"/>
      <c r="G39" s="179"/>
      <c r="H39" s="179">
        <f>COUNTIFS(H10:H36,"0" )</f>
        <v>4</v>
      </c>
      <c r="I39" s="180"/>
      <c r="J39" s="180">
        <f>COUNTIFS(J10:J36,"0" )</f>
        <v>1</v>
      </c>
      <c r="K39" s="179"/>
      <c r="L39" s="179">
        <f>COUNTIFS(L10:L36,"0" )</f>
        <v>0</v>
      </c>
      <c r="M39" s="180"/>
      <c r="N39" s="180">
        <f>COUNTIFS(N10:N36,"0" )</f>
        <v>3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</row>
    <row r="40" spans="1:33" ht="13">
      <c r="A40" s="24"/>
      <c r="B40" s="246"/>
      <c r="C40" s="21"/>
      <c r="D40" s="347" t="s">
        <v>2</v>
      </c>
      <c r="E40" s="243"/>
      <c r="F40" s="244"/>
      <c r="G40" s="179"/>
      <c r="H40" s="179">
        <f>COUNTIFS(H11:H37,"&gt;0" )</f>
        <v>22</v>
      </c>
      <c r="I40" s="180"/>
      <c r="J40" s="180">
        <f>COUNTIFS(J11:J37,"&gt;0" )</f>
        <v>25</v>
      </c>
      <c r="K40" s="179"/>
      <c r="L40" s="179">
        <f>COUNTIFS(L11:L37,"&gt;0" )</f>
        <v>26</v>
      </c>
      <c r="M40" s="180"/>
      <c r="N40" s="180">
        <f>COUNTIFS(N11:N37,"&gt;0" )</f>
        <v>22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  <row r="41" spans="1:33" ht="13">
      <c r="A41" s="115"/>
      <c r="B41" s="187"/>
      <c r="C41" s="187"/>
      <c r="D41" s="187"/>
      <c r="E41" s="188"/>
      <c r="F41" s="188"/>
      <c r="G41" s="187"/>
      <c r="H41" s="187"/>
      <c r="I41" s="180"/>
      <c r="J41" s="180"/>
      <c r="K41" s="189"/>
      <c r="L41" s="187"/>
      <c r="M41" s="186"/>
      <c r="N41" s="180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</row>
    <row r="42" spans="1:33" ht="14">
      <c r="A42" s="190"/>
      <c r="B42" s="349" t="s">
        <v>18</v>
      </c>
      <c r="C42" s="1"/>
      <c r="D42" s="21" t="s">
        <v>15</v>
      </c>
      <c r="E42" s="181">
        <v>0</v>
      </c>
      <c r="F42" s="21" t="s">
        <v>35</v>
      </c>
      <c r="G42" s="2" t="s">
        <v>103</v>
      </c>
      <c r="H42" s="2">
        <v>0.27</v>
      </c>
      <c r="I42" s="191" t="s">
        <v>13</v>
      </c>
      <c r="J42" s="191">
        <v>0</v>
      </c>
      <c r="K42" s="192" t="s">
        <v>13</v>
      </c>
      <c r="L42" s="192">
        <v>0</v>
      </c>
      <c r="M42" s="191" t="s">
        <v>13</v>
      </c>
      <c r="N42" s="191">
        <v>0</v>
      </c>
    </row>
    <row r="43" spans="1:33" ht="14">
      <c r="A43" s="190"/>
      <c r="B43" s="245"/>
      <c r="C43" s="1"/>
      <c r="D43" s="21" t="s">
        <v>15</v>
      </c>
      <c r="E43" s="181">
        <v>6.9444444444444447E-4</v>
      </c>
      <c r="F43" s="21"/>
      <c r="G43" s="179" t="s">
        <v>13</v>
      </c>
      <c r="H43" s="179">
        <v>0</v>
      </c>
      <c r="I43" s="180" t="s">
        <v>15</v>
      </c>
      <c r="J43" s="180">
        <v>0.7</v>
      </c>
      <c r="K43" s="185" t="s">
        <v>15</v>
      </c>
      <c r="L43" s="179">
        <v>0.9</v>
      </c>
      <c r="M43" s="180" t="s">
        <v>13</v>
      </c>
      <c r="N43" s="180">
        <v>0</v>
      </c>
    </row>
    <row r="44" spans="1:33" ht="14">
      <c r="A44" s="190"/>
      <c r="B44" s="245"/>
      <c r="C44" s="1"/>
      <c r="D44" s="21" t="s">
        <v>15</v>
      </c>
      <c r="E44" s="181">
        <v>1.3888888888888889E-3</v>
      </c>
      <c r="F44" s="21"/>
      <c r="G44" s="179" t="s">
        <v>15</v>
      </c>
      <c r="H44" s="179">
        <v>0.93</v>
      </c>
      <c r="I44" s="180" t="s">
        <v>15</v>
      </c>
      <c r="J44" s="180">
        <v>0.87</v>
      </c>
      <c r="K44" s="185" t="s">
        <v>15</v>
      </c>
      <c r="L44" s="179">
        <v>0.92</v>
      </c>
      <c r="M44" s="186" t="s">
        <v>15</v>
      </c>
      <c r="N44" s="180">
        <v>0.87</v>
      </c>
    </row>
    <row r="45" spans="1:33" ht="14">
      <c r="A45" s="190"/>
      <c r="B45" s="245"/>
      <c r="C45" s="193"/>
      <c r="D45" s="21" t="s">
        <v>15</v>
      </c>
      <c r="E45" s="181">
        <v>2.0833333333333333E-3</v>
      </c>
      <c r="F45" s="21"/>
      <c r="G45" s="179" t="s">
        <v>15</v>
      </c>
      <c r="H45" s="179">
        <v>0.94</v>
      </c>
      <c r="I45" s="180" t="s">
        <v>15</v>
      </c>
      <c r="J45" s="180">
        <v>0.9</v>
      </c>
      <c r="K45" s="185" t="s">
        <v>15</v>
      </c>
      <c r="L45" s="179">
        <v>0.96</v>
      </c>
      <c r="M45" s="186" t="s">
        <v>15</v>
      </c>
      <c r="N45" s="180">
        <v>0.92</v>
      </c>
    </row>
    <row r="46" spans="1:33" ht="14">
      <c r="A46" s="190"/>
      <c r="B46" s="245"/>
      <c r="C46" s="1"/>
      <c r="D46" s="21" t="s">
        <v>15</v>
      </c>
      <c r="E46" s="181">
        <v>2.7777777777777779E-3</v>
      </c>
      <c r="F46" s="21"/>
      <c r="G46" s="179" t="s">
        <v>15</v>
      </c>
      <c r="H46" s="179">
        <v>0.95</v>
      </c>
      <c r="I46" s="180" t="s">
        <v>15</v>
      </c>
      <c r="J46" s="180">
        <v>0.92</v>
      </c>
      <c r="K46" s="185" t="s">
        <v>15</v>
      </c>
      <c r="L46" s="179">
        <v>0.96</v>
      </c>
      <c r="M46" s="186" t="s">
        <v>15</v>
      </c>
      <c r="N46" s="180">
        <v>0.94</v>
      </c>
    </row>
    <row r="47" spans="1:33" ht="14">
      <c r="A47" s="190"/>
      <c r="B47" s="245"/>
      <c r="C47" s="1"/>
      <c r="D47" s="21" t="s">
        <v>15</v>
      </c>
      <c r="E47" s="181">
        <v>3.472222222222222E-3</v>
      </c>
      <c r="F47" s="21"/>
      <c r="G47" s="179" t="s">
        <v>15</v>
      </c>
      <c r="H47" s="179">
        <v>0.94</v>
      </c>
      <c r="I47" s="180" t="s">
        <v>15</v>
      </c>
      <c r="J47" s="180">
        <v>0.91</v>
      </c>
      <c r="K47" s="185" t="s">
        <v>15</v>
      </c>
      <c r="L47" s="179">
        <v>0.96</v>
      </c>
      <c r="M47" s="186" t="s">
        <v>15</v>
      </c>
      <c r="N47" s="180">
        <v>0.93</v>
      </c>
    </row>
    <row r="48" spans="1:33" ht="14">
      <c r="A48" s="190"/>
      <c r="B48" s="245"/>
      <c r="C48" s="1"/>
      <c r="D48" s="21" t="s">
        <v>15</v>
      </c>
      <c r="E48" s="181">
        <v>4.1666666666666666E-3</v>
      </c>
      <c r="F48" s="21"/>
      <c r="G48" s="179" t="s">
        <v>13</v>
      </c>
      <c r="H48" s="179">
        <v>0</v>
      </c>
      <c r="I48" s="180" t="s">
        <v>15</v>
      </c>
      <c r="J48" s="180">
        <v>0.83</v>
      </c>
      <c r="K48" s="185" t="s">
        <v>15</v>
      </c>
      <c r="L48" s="179">
        <v>0.69</v>
      </c>
      <c r="M48" s="186" t="s">
        <v>15</v>
      </c>
      <c r="N48" s="180">
        <v>0.85</v>
      </c>
    </row>
    <row r="49" spans="1:14" ht="14">
      <c r="A49" s="190"/>
      <c r="B49" s="245"/>
      <c r="C49" s="1"/>
      <c r="D49" s="21" t="s">
        <v>15</v>
      </c>
      <c r="E49" s="181">
        <v>4.8611111111111112E-3</v>
      </c>
      <c r="F49" s="21"/>
      <c r="G49" s="179" t="s">
        <v>13</v>
      </c>
      <c r="H49" s="179">
        <v>0</v>
      </c>
      <c r="I49" s="180" t="s">
        <v>15</v>
      </c>
      <c r="J49" s="180">
        <v>0.52</v>
      </c>
      <c r="K49" s="185" t="s">
        <v>15</v>
      </c>
      <c r="L49" s="179">
        <v>0.35</v>
      </c>
      <c r="M49" s="180" t="s">
        <v>13</v>
      </c>
      <c r="N49" s="180">
        <v>0</v>
      </c>
    </row>
    <row r="50" spans="1:14" ht="14">
      <c r="A50" s="190"/>
      <c r="B50" s="245"/>
      <c r="C50" s="1"/>
      <c r="D50" s="21" t="s">
        <v>15</v>
      </c>
      <c r="E50" s="181">
        <v>5.5555555555555558E-3</v>
      </c>
      <c r="F50" s="21"/>
      <c r="G50" s="179" t="s">
        <v>15</v>
      </c>
      <c r="H50" s="179">
        <v>0.95</v>
      </c>
      <c r="I50" s="180" t="s">
        <v>15</v>
      </c>
      <c r="J50" s="180">
        <v>0.91</v>
      </c>
      <c r="K50" s="185" t="s">
        <v>15</v>
      </c>
      <c r="L50" s="179">
        <v>0.95</v>
      </c>
      <c r="M50" s="186" t="s">
        <v>15</v>
      </c>
      <c r="N50" s="180">
        <v>0.93</v>
      </c>
    </row>
    <row r="51" spans="1:14" ht="14">
      <c r="A51" s="190"/>
      <c r="B51" s="245"/>
      <c r="C51" s="1"/>
      <c r="D51" s="21" t="s">
        <v>15</v>
      </c>
      <c r="E51" s="181">
        <v>6.2500000000000003E-3</v>
      </c>
      <c r="F51" s="21"/>
      <c r="G51" s="179" t="s">
        <v>15</v>
      </c>
      <c r="H51" s="179">
        <v>0.96</v>
      </c>
      <c r="I51" s="180" t="s">
        <v>15</v>
      </c>
      <c r="J51" s="180">
        <v>0.91</v>
      </c>
      <c r="K51" s="185" t="s">
        <v>15</v>
      </c>
      <c r="L51" s="179">
        <v>0.96</v>
      </c>
      <c r="M51" s="186" t="s">
        <v>15</v>
      </c>
      <c r="N51" s="180">
        <v>0.93</v>
      </c>
    </row>
    <row r="52" spans="1:14" ht="14">
      <c r="A52" s="190"/>
      <c r="B52" s="245"/>
      <c r="C52" s="1"/>
      <c r="D52" s="21" t="s">
        <v>15</v>
      </c>
      <c r="E52" s="181">
        <v>6.9444444444444441E-3</v>
      </c>
      <c r="F52" s="21"/>
      <c r="G52" s="179" t="s">
        <v>15</v>
      </c>
      <c r="H52" s="179">
        <v>0.95</v>
      </c>
      <c r="I52" s="180" t="s">
        <v>15</v>
      </c>
      <c r="J52" s="180">
        <v>0.91</v>
      </c>
      <c r="K52" s="185" t="s">
        <v>15</v>
      </c>
      <c r="L52" s="179">
        <v>0.96</v>
      </c>
      <c r="M52" s="186" t="s">
        <v>15</v>
      </c>
      <c r="N52" s="180">
        <v>0.94</v>
      </c>
    </row>
    <row r="53" spans="1:14" ht="14">
      <c r="A53" s="190"/>
      <c r="B53" s="245"/>
      <c r="C53" s="1"/>
      <c r="D53" s="21" t="s">
        <v>15</v>
      </c>
      <c r="E53" s="181">
        <v>7.6388888888888886E-3</v>
      </c>
      <c r="F53" s="21"/>
      <c r="G53" s="179" t="s">
        <v>15</v>
      </c>
      <c r="H53" s="179">
        <v>0.94</v>
      </c>
      <c r="I53" s="180" t="s">
        <v>15</v>
      </c>
      <c r="J53" s="180">
        <v>0.87</v>
      </c>
      <c r="K53" s="185" t="s">
        <v>15</v>
      </c>
      <c r="L53" s="179">
        <v>0.95</v>
      </c>
      <c r="M53" s="186" t="s">
        <v>15</v>
      </c>
      <c r="N53" s="180">
        <v>0.93</v>
      </c>
    </row>
    <row r="54" spans="1:14" ht="14">
      <c r="A54" s="190"/>
      <c r="B54" s="245"/>
      <c r="C54" s="1"/>
      <c r="D54" s="21" t="s">
        <v>15</v>
      </c>
      <c r="E54" s="181">
        <v>8.3333333333333332E-3</v>
      </c>
      <c r="F54" s="21"/>
      <c r="G54" s="179" t="s">
        <v>15</v>
      </c>
      <c r="H54" s="179">
        <v>0.93</v>
      </c>
      <c r="I54" s="180" t="s">
        <v>15</v>
      </c>
      <c r="J54" s="180">
        <v>0.91</v>
      </c>
      <c r="K54" s="185" t="s">
        <v>15</v>
      </c>
      <c r="L54" s="179">
        <v>0.97</v>
      </c>
      <c r="M54" s="186" t="s">
        <v>15</v>
      </c>
      <c r="N54" s="180">
        <v>0.93</v>
      </c>
    </row>
    <row r="55" spans="1:14" ht="14">
      <c r="A55" s="190"/>
      <c r="B55" s="245"/>
      <c r="C55" s="1"/>
      <c r="D55" s="21" t="s">
        <v>15</v>
      </c>
      <c r="E55" s="181">
        <v>9.0277777777777769E-3</v>
      </c>
      <c r="F55" s="21"/>
      <c r="G55" s="179" t="s">
        <v>15</v>
      </c>
      <c r="H55" s="179">
        <v>0.94</v>
      </c>
      <c r="I55" s="180" t="s">
        <v>15</v>
      </c>
      <c r="J55" s="180">
        <v>0.88</v>
      </c>
      <c r="K55" s="185" t="s">
        <v>15</v>
      </c>
      <c r="L55" s="179">
        <v>0.95</v>
      </c>
      <c r="M55" s="186" t="s">
        <v>15</v>
      </c>
      <c r="N55" s="180">
        <v>0.91</v>
      </c>
    </row>
    <row r="56" spans="1:14" ht="14">
      <c r="A56" s="190"/>
      <c r="B56" s="245"/>
      <c r="C56" s="1"/>
      <c r="D56" s="21" t="s">
        <v>15</v>
      </c>
      <c r="E56" s="181">
        <v>9.7222222222222224E-3</v>
      </c>
      <c r="F56" s="21"/>
      <c r="G56" s="179" t="s">
        <v>15</v>
      </c>
      <c r="H56" s="179">
        <v>0.92</v>
      </c>
      <c r="I56" s="180" t="s">
        <v>15</v>
      </c>
      <c r="J56" s="180">
        <v>0.83</v>
      </c>
      <c r="K56" s="185" t="s">
        <v>15</v>
      </c>
      <c r="L56" s="179">
        <v>0.95</v>
      </c>
      <c r="M56" s="186" t="s">
        <v>15</v>
      </c>
      <c r="N56" s="180">
        <v>0.97</v>
      </c>
    </row>
    <row r="57" spans="1:14" ht="14">
      <c r="A57" s="190"/>
      <c r="B57" s="245"/>
      <c r="C57" s="1"/>
      <c r="D57" s="21" t="s">
        <v>15</v>
      </c>
      <c r="E57" s="181">
        <v>1.0416666666666666E-2</v>
      </c>
      <c r="F57" s="21"/>
      <c r="G57" s="179" t="s">
        <v>15</v>
      </c>
      <c r="H57" s="179">
        <v>0.94</v>
      </c>
      <c r="I57" s="180" t="s">
        <v>15</v>
      </c>
      <c r="J57" s="180">
        <v>0.91</v>
      </c>
      <c r="K57" s="185" t="s">
        <v>15</v>
      </c>
      <c r="L57" s="179">
        <v>0.95</v>
      </c>
      <c r="M57" s="186" t="s">
        <v>15</v>
      </c>
      <c r="N57" s="180">
        <v>0.92</v>
      </c>
    </row>
    <row r="58" spans="1:14" ht="14">
      <c r="A58" s="190"/>
      <c r="B58" s="245"/>
      <c r="C58" s="1"/>
      <c r="D58" s="21" t="s">
        <v>15</v>
      </c>
      <c r="E58" s="181">
        <v>1.1111111111111112E-2</v>
      </c>
      <c r="F58" s="21"/>
      <c r="G58" s="179" t="s">
        <v>15</v>
      </c>
      <c r="H58" s="179">
        <v>0.95</v>
      </c>
      <c r="I58" s="180" t="s">
        <v>15</v>
      </c>
      <c r="J58" s="180">
        <v>0.92</v>
      </c>
      <c r="K58" s="185" t="s">
        <v>15</v>
      </c>
      <c r="L58" s="179">
        <v>0.96</v>
      </c>
      <c r="M58" s="186" t="s">
        <v>15</v>
      </c>
      <c r="N58" s="180">
        <v>0.93</v>
      </c>
    </row>
    <row r="59" spans="1:14" ht="14">
      <c r="A59" s="190"/>
      <c r="B59" s="245"/>
      <c r="C59" s="1"/>
      <c r="D59" s="21" t="s">
        <v>15</v>
      </c>
      <c r="E59" s="181">
        <v>1.1805555555555555E-2</v>
      </c>
      <c r="F59" s="21"/>
      <c r="G59" s="179" t="s">
        <v>15</v>
      </c>
      <c r="H59" s="179">
        <v>0.95</v>
      </c>
      <c r="I59" s="180" t="s">
        <v>15</v>
      </c>
      <c r="J59" s="180">
        <v>0.92</v>
      </c>
      <c r="K59" s="185" t="s">
        <v>15</v>
      </c>
      <c r="L59" s="179">
        <v>0.95</v>
      </c>
      <c r="M59" s="186" t="s">
        <v>15</v>
      </c>
      <c r="N59" s="180">
        <v>0.93</v>
      </c>
    </row>
    <row r="60" spans="1:14" ht="14">
      <c r="A60" s="190"/>
      <c r="B60" s="245"/>
      <c r="C60" s="1"/>
      <c r="D60" s="21" t="s">
        <v>15</v>
      </c>
      <c r="E60" s="181">
        <v>1.2500000000000001E-2</v>
      </c>
      <c r="F60" s="21"/>
      <c r="G60" s="179" t="s">
        <v>15</v>
      </c>
      <c r="H60" s="179">
        <v>0.95</v>
      </c>
      <c r="I60" s="180" t="s">
        <v>15</v>
      </c>
      <c r="J60" s="180">
        <v>0.92</v>
      </c>
      <c r="K60" s="185" t="s">
        <v>15</v>
      </c>
      <c r="L60" s="179">
        <v>0.96</v>
      </c>
      <c r="M60" s="186" t="s">
        <v>15</v>
      </c>
      <c r="N60" s="180">
        <v>0.92</v>
      </c>
    </row>
    <row r="61" spans="1:14" ht="14">
      <c r="A61" s="190"/>
      <c r="B61" s="245"/>
      <c r="C61" s="1"/>
      <c r="D61" s="21" t="s">
        <v>15</v>
      </c>
      <c r="E61" s="181">
        <v>1.3194444444444444E-2</v>
      </c>
      <c r="F61" s="21"/>
      <c r="G61" s="179" t="s">
        <v>15</v>
      </c>
      <c r="H61" s="179">
        <v>0.84</v>
      </c>
      <c r="I61" s="180" t="s">
        <v>15</v>
      </c>
      <c r="J61" s="180">
        <v>0.85</v>
      </c>
      <c r="K61" s="185" t="s">
        <v>15</v>
      </c>
      <c r="L61" s="179">
        <v>0.93</v>
      </c>
      <c r="M61" s="186" t="s">
        <v>15</v>
      </c>
      <c r="N61" s="180">
        <v>0.75</v>
      </c>
    </row>
    <row r="62" spans="1:14" ht="14">
      <c r="A62" s="190"/>
      <c r="B62" s="245"/>
      <c r="C62" s="1"/>
      <c r="D62" s="21" t="s">
        <v>15</v>
      </c>
      <c r="E62" s="181">
        <v>1.3888888888888888E-2</v>
      </c>
      <c r="F62" s="21"/>
      <c r="G62" s="179" t="s">
        <v>15</v>
      </c>
      <c r="H62" s="179">
        <v>0.95</v>
      </c>
      <c r="I62" s="180" t="s">
        <v>15</v>
      </c>
      <c r="J62" s="180">
        <v>0.91</v>
      </c>
      <c r="K62" s="185" t="s">
        <v>15</v>
      </c>
      <c r="L62" s="179">
        <v>0.97</v>
      </c>
      <c r="M62" s="186" t="s">
        <v>15</v>
      </c>
      <c r="N62" s="180">
        <v>0.94</v>
      </c>
    </row>
    <row r="63" spans="1:14" ht="14">
      <c r="A63" s="190"/>
      <c r="B63" s="245"/>
      <c r="C63" s="1"/>
      <c r="D63" s="21" t="s">
        <v>15</v>
      </c>
      <c r="E63" s="181">
        <v>1.4583333333333334E-2</v>
      </c>
      <c r="F63" s="21"/>
      <c r="G63" s="179" t="s">
        <v>15</v>
      </c>
      <c r="H63" s="179">
        <v>0.95</v>
      </c>
      <c r="I63" s="180" t="s">
        <v>15</v>
      </c>
      <c r="J63" s="180">
        <v>0.93</v>
      </c>
      <c r="K63" s="185" t="s">
        <v>15</v>
      </c>
      <c r="L63" s="179">
        <v>0.95</v>
      </c>
      <c r="M63" s="186" t="s">
        <v>15</v>
      </c>
      <c r="N63" s="180">
        <v>0.94</v>
      </c>
    </row>
    <row r="64" spans="1:14" ht="14">
      <c r="A64" s="190"/>
      <c r="B64" s="245"/>
      <c r="C64" s="1"/>
      <c r="D64" s="21" t="s">
        <v>15</v>
      </c>
      <c r="E64" s="181">
        <v>1.5277777777777777E-2</v>
      </c>
      <c r="F64" s="21"/>
      <c r="G64" s="179" t="s">
        <v>15</v>
      </c>
      <c r="H64" s="179">
        <v>0.94</v>
      </c>
      <c r="I64" s="180" t="s">
        <v>15</v>
      </c>
      <c r="J64" s="180">
        <v>0.92</v>
      </c>
      <c r="K64" s="185" t="s">
        <v>15</v>
      </c>
      <c r="L64" s="179">
        <v>0.96</v>
      </c>
      <c r="M64" s="186" t="s">
        <v>15</v>
      </c>
      <c r="N64" s="180">
        <v>0.93</v>
      </c>
    </row>
    <row r="65" spans="1:14" ht="14">
      <c r="A65" s="190"/>
      <c r="B65" s="245"/>
      <c r="C65" s="1"/>
      <c r="D65" s="21" t="s">
        <v>15</v>
      </c>
      <c r="E65" s="181">
        <v>1.5972222222222221E-2</v>
      </c>
      <c r="F65" s="21"/>
      <c r="G65" s="179" t="s">
        <v>15</v>
      </c>
      <c r="H65" s="179">
        <v>0.95</v>
      </c>
      <c r="I65" s="180" t="s">
        <v>15</v>
      </c>
      <c r="J65" s="180">
        <v>0.93</v>
      </c>
      <c r="K65" s="185" t="s">
        <v>15</v>
      </c>
      <c r="L65" s="179">
        <v>0.97</v>
      </c>
      <c r="M65" s="186" t="s">
        <v>15</v>
      </c>
      <c r="N65" s="180">
        <v>0.94</v>
      </c>
    </row>
    <row r="66" spans="1:14" ht="14">
      <c r="A66" s="190"/>
      <c r="B66" s="245"/>
      <c r="C66" s="1"/>
      <c r="D66" s="21" t="s">
        <v>15</v>
      </c>
      <c r="E66" s="181">
        <v>1.6666666666666666E-2</v>
      </c>
      <c r="F66" s="21"/>
      <c r="G66" s="179" t="s">
        <v>15</v>
      </c>
      <c r="H66" s="179">
        <v>0.95</v>
      </c>
      <c r="I66" s="180" t="s">
        <v>15</v>
      </c>
      <c r="J66" s="180">
        <v>0.92</v>
      </c>
      <c r="K66" s="185" t="s">
        <v>15</v>
      </c>
      <c r="L66" s="179">
        <v>0.97</v>
      </c>
      <c r="M66" s="186" t="s">
        <v>15</v>
      </c>
      <c r="N66" s="180">
        <v>0.93</v>
      </c>
    </row>
    <row r="67" spans="1:14" ht="14">
      <c r="A67" s="190"/>
      <c r="B67" s="245"/>
      <c r="C67" s="1"/>
      <c r="D67" s="21" t="s">
        <v>15</v>
      </c>
      <c r="E67" s="181">
        <v>1.7361111111111112E-2</v>
      </c>
      <c r="F67" s="21"/>
      <c r="G67" s="179" t="s">
        <v>13</v>
      </c>
      <c r="H67" s="179">
        <v>0</v>
      </c>
      <c r="I67" s="180" t="s">
        <v>15</v>
      </c>
      <c r="J67" s="180">
        <v>0.74</v>
      </c>
      <c r="K67" s="185" t="s">
        <v>15</v>
      </c>
      <c r="L67" s="179">
        <v>0.83</v>
      </c>
      <c r="M67" s="186" t="s">
        <v>13</v>
      </c>
      <c r="N67" s="180">
        <v>0</v>
      </c>
    </row>
    <row r="68" spans="1:14" ht="14">
      <c r="A68" s="190"/>
      <c r="B68" s="245"/>
      <c r="C68" s="1"/>
      <c r="D68" s="21" t="s">
        <v>15</v>
      </c>
      <c r="E68" s="181">
        <v>1.8055555555555554E-2</v>
      </c>
      <c r="F68" s="21"/>
      <c r="G68" s="179" t="s">
        <v>15</v>
      </c>
      <c r="H68" s="179">
        <v>0.54</v>
      </c>
      <c r="I68" s="180" t="s">
        <v>15</v>
      </c>
      <c r="J68" s="180">
        <v>0.88</v>
      </c>
      <c r="K68" s="185" t="s">
        <v>15</v>
      </c>
      <c r="L68" s="179">
        <v>0.92</v>
      </c>
      <c r="M68" s="186" t="s">
        <v>15</v>
      </c>
      <c r="N68" s="180">
        <v>0.8</v>
      </c>
    </row>
    <row r="69" spans="1:14" ht="14">
      <c r="A69" s="190"/>
      <c r="B69" s="245"/>
      <c r="C69" s="1"/>
      <c r="D69" s="21" t="s">
        <v>15</v>
      </c>
      <c r="E69" s="181">
        <v>1.8749999999999999E-2</v>
      </c>
      <c r="F69" s="21"/>
      <c r="G69" s="179" t="s">
        <v>15</v>
      </c>
      <c r="H69" s="179">
        <v>0.96</v>
      </c>
      <c r="I69" s="180" t="s">
        <v>15</v>
      </c>
      <c r="J69" s="180">
        <v>0.92</v>
      </c>
      <c r="K69" s="185" t="s">
        <v>15</v>
      </c>
      <c r="L69" s="179">
        <v>0.96</v>
      </c>
      <c r="M69" s="186" t="s">
        <v>15</v>
      </c>
      <c r="N69" s="180">
        <v>0.93</v>
      </c>
    </row>
    <row r="70" spans="1:14" ht="14">
      <c r="A70" s="190"/>
      <c r="B70" s="245"/>
      <c r="C70" s="1"/>
      <c r="D70" s="21" t="s">
        <v>15</v>
      </c>
      <c r="E70" s="181">
        <v>1.9444444444444445E-2</v>
      </c>
      <c r="F70" s="21"/>
      <c r="G70" s="179" t="s">
        <v>15</v>
      </c>
      <c r="H70" s="179">
        <v>0.95</v>
      </c>
      <c r="I70" s="180" t="s">
        <v>15</v>
      </c>
      <c r="J70" s="180">
        <v>0.93</v>
      </c>
      <c r="K70" s="185" t="s">
        <v>15</v>
      </c>
      <c r="L70" s="179">
        <v>0.96</v>
      </c>
      <c r="M70" s="186" t="s">
        <v>15</v>
      </c>
      <c r="N70" s="180">
        <v>0.93</v>
      </c>
    </row>
    <row r="71" spans="1:14" ht="14">
      <c r="A71" s="190"/>
      <c r="B71" s="245"/>
      <c r="C71" s="1"/>
      <c r="D71" s="21" t="s">
        <v>15</v>
      </c>
      <c r="E71" s="181">
        <v>2.013888888888889E-2</v>
      </c>
      <c r="F71" s="21"/>
      <c r="G71" s="179" t="s">
        <v>15</v>
      </c>
      <c r="H71" s="179">
        <v>0.95</v>
      </c>
      <c r="I71" s="180" t="s">
        <v>15</v>
      </c>
      <c r="J71" s="180">
        <v>0.92</v>
      </c>
      <c r="K71" s="185" t="s">
        <v>15</v>
      </c>
      <c r="L71" s="179">
        <v>0.95</v>
      </c>
      <c r="M71" s="186" t="s">
        <v>15</v>
      </c>
      <c r="N71" s="180">
        <v>0.93</v>
      </c>
    </row>
    <row r="72" spans="1:14" ht="14">
      <c r="A72" s="190"/>
      <c r="B72" s="245"/>
      <c r="C72" s="1"/>
      <c r="D72" s="21" t="s">
        <v>15</v>
      </c>
      <c r="E72" s="181">
        <v>2.0833333333333332E-2</v>
      </c>
      <c r="F72" s="21"/>
      <c r="G72" s="179" t="s">
        <v>15</v>
      </c>
      <c r="H72" s="179">
        <v>0.95</v>
      </c>
      <c r="I72" s="180" t="s">
        <v>15</v>
      </c>
      <c r="J72" s="180">
        <v>0.92</v>
      </c>
      <c r="K72" s="185" t="s">
        <v>15</v>
      </c>
      <c r="L72" s="179">
        <v>0.96</v>
      </c>
      <c r="M72" s="186" t="s">
        <v>15</v>
      </c>
      <c r="N72" s="180">
        <v>0.92</v>
      </c>
    </row>
    <row r="73" spans="1:14" ht="14">
      <c r="A73" s="190"/>
      <c r="B73" s="245"/>
      <c r="C73" s="1"/>
      <c r="D73" s="21" t="s">
        <v>15</v>
      </c>
      <c r="E73" s="181">
        <v>2.1527777777777778E-2</v>
      </c>
      <c r="F73" s="21"/>
      <c r="G73" s="179" t="s">
        <v>15</v>
      </c>
      <c r="H73" s="179">
        <v>0.95</v>
      </c>
      <c r="I73" s="180" t="s">
        <v>15</v>
      </c>
      <c r="J73" s="180">
        <v>0.93</v>
      </c>
      <c r="K73" s="185" t="s">
        <v>15</v>
      </c>
      <c r="L73" s="179">
        <v>0.95</v>
      </c>
      <c r="M73" s="186" t="s">
        <v>15</v>
      </c>
      <c r="N73" s="180">
        <v>0.94</v>
      </c>
    </row>
    <row r="74" spans="1:14" ht="14">
      <c r="A74" s="190"/>
      <c r="B74" s="245"/>
      <c r="C74" s="1"/>
      <c r="D74" s="21" t="s">
        <v>15</v>
      </c>
      <c r="E74" s="181">
        <v>2.2222222222222223E-2</v>
      </c>
      <c r="F74" s="21"/>
      <c r="G74" s="179" t="s">
        <v>15</v>
      </c>
      <c r="H74" s="179">
        <v>0.91</v>
      </c>
      <c r="I74" s="180" t="s">
        <v>15</v>
      </c>
      <c r="J74" s="180">
        <v>0.88</v>
      </c>
      <c r="K74" s="185" t="s">
        <v>15</v>
      </c>
      <c r="L74" s="179">
        <v>0.87</v>
      </c>
      <c r="M74" s="186" t="s">
        <v>15</v>
      </c>
      <c r="N74" s="180">
        <v>0.91</v>
      </c>
    </row>
    <row r="75" spans="1:14" ht="14">
      <c r="A75" s="190"/>
      <c r="B75" s="245"/>
      <c r="C75" s="1"/>
      <c r="D75" s="21" t="s">
        <v>15</v>
      </c>
      <c r="E75" s="181">
        <v>2.2916666666666665E-2</v>
      </c>
      <c r="F75" s="21"/>
      <c r="G75" s="179" t="s">
        <v>15</v>
      </c>
      <c r="H75" s="179">
        <v>0.95</v>
      </c>
      <c r="I75" s="180" t="s">
        <v>15</v>
      </c>
      <c r="J75" s="180">
        <v>0.92</v>
      </c>
      <c r="K75" s="185" t="s">
        <v>15</v>
      </c>
      <c r="L75" s="179">
        <v>0.96</v>
      </c>
      <c r="M75" s="186" t="s">
        <v>15</v>
      </c>
      <c r="N75" s="194">
        <v>0.94</v>
      </c>
    </row>
    <row r="76" spans="1:14" ht="14">
      <c r="A76" s="190"/>
      <c r="B76" s="245"/>
      <c r="C76" s="1"/>
      <c r="D76" s="21" t="s">
        <v>15</v>
      </c>
      <c r="E76" s="181">
        <v>2.361111111111111E-2</v>
      </c>
      <c r="F76" s="21"/>
      <c r="G76" s="179" t="s">
        <v>15</v>
      </c>
      <c r="H76" s="179">
        <v>0.94</v>
      </c>
      <c r="I76" s="180" t="s">
        <v>15</v>
      </c>
      <c r="J76" s="180">
        <v>0.89</v>
      </c>
      <c r="K76" s="185" t="s">
        <v>15</v>
      </c>
      <c r="L76" s="179">
        <v>0.95</v>
      </c>
      <c r="M76" s="186" t="s">
        <v>15</v>
      </c>
      <c r="N76" s="180">
        <v>0.93</v>
      </c>
    </row>
    <row r="77" spans="1:14" ht="14">
      <c r="A77" s="190"/>
      <c r="B77" s="245"/>
      <c r="C77" s="1"/>
      <c r="D77" s="21" t="s">
        <v>15</v>
      </c>
      <c r="E77" s="181">
        <v>2.4305555555555556E-2</v>
      </c>
      <c r="F77" s="21"/>
      <c r="G77" s="179" t="s">
        <v>15</v>
      </c>
      <c r="H77" s="179">
        <v>0.94</v>
      </c>
      <c r="I77" s="180" t="s">
        <v>15</v>
      </c>
      <c r="J77" s="180">
        <v>0.92</v>
      </c>
      <c r="K77" s="185" t="s">
        <v>15</v>
      </c>
      <c r="L77" s="179">
        <v>0.96</v>
      </c>
      <c r="M77" s="186" t="s">
        <v>15</v>
      </c>
      <c r="N77" s="180">
        <v>0.95</v>
      </c>
    </row>
    <row r="78" spans="1:14" ht="14">
      <c r="A78" s="190"/>
      <c r="B78" s="245"/>
      <c r="C78" s="1"/>
      <c r="D78" s="21" t="s">
        <v>15</v>
      </c>
      <c r="E78" s="181">
        <v>2.5000000000000001E-2</v>
      </c>
      <c r="F78" s="21"/>
      <c r="G78" s="179" t="s">
        <v>15</v>
      </c>
      <c r="H78" s="179">
        <v>0.95</v>
      </c>
      <c r="I78" s="180" t="s">
        <v>15</v>
      </c>
      <c r="J78" s="180">
        <v>0.92</v>
      </c>
      <c r="K78" s="185" t="s">
        <v>15</v>
      </c>
      <c r="L78" s="179">
        <v>0.95</v>
      </c>
      <c r="M78" s="186" t="s">
        <v>15</v>
      </c>
      <c r="N78" s="180">
        <v>0.93</v>
      </c>
    </row>
    <row r="79" spans="1:14" ht="14">
      <c r="A79" s="190"/>
      <c r="B79" s="245"/>
      <c r="C79" s="1"/>
      <c r="D79" s="21" t="s">
        <v>15</v>
      </c>
      <c r="E79" s="181">
        <v>2.5694444444444443E-2</v>
      </c>
      <c r="F79" s="21"/>
      <c r="G79" s="179" t="s">
        <v>13</v>
      </c>
      <c r="H79" s="179">
        <v>0</v>
      </c>
      <c r="I79" s="180" t="s">
        <v>13</v>
      </c>
      <c r="J79" s="195">
        <v>0</v>
      </c>
      <c r="K79" s="185" t="s">
        <v>15</v>
      </c>
      <c r="L79" s="179">
        <v>0.6</v>
      </c>
      <c r="M79" s="186" t="s">
        <v>13</v>
      </c>
      <c r="N79" s="195">
        <v>0</v>
      </c>
    </row>
    <row r="80" spans="1:14" ht="14">
      <c r="A80" s="190"/>
      <c r="B80" s="245"/>
      <c r="C80" s="1"/>
      <c r="D80" s="21" t="s">
        <v>15</v>
      </c>
      <c r="E80" s="181">
        <v>2.6388888888888889E-2</v>
      </c>
      <c r="F80" s="21"/>
      <c r="G80" s="179" t="s">
        <v>15</v>
      </c>
      <c r="H80" s="179">
        <v>0.95</v>
      </c>
      <c r="I80" s="180" t="s">
        <v>15</v>
      </c>
      <c r="J80" s="180">
        <v>0.92</v>
      </c>
      <c r="K80" s="185" t="s">
        <v>15</v>
      </c>
      <c r="L80" s="179">
        <v>0.96</v>
      </c>
      <c r="M80" s="186" t="s">
        <v>15</v>
      </c>
      <c r="N80" s="180">
        <v>0.94</v>
      </c>
    </row>
    <row r="81" spans="1:14" ht="14">
      <c r="A81" s="190"/>
      <c r="B81" s="245"/>
      <c r="C81" s="1"/>
      <c r="D81" s="21" t="s">
        <v>15</v>
      </c>
      <c r="E81" s="181">
        <v>2.7083333333333334E-2</v>
      </c>
      <c r="F81" s="21"/>
      <c r="G81" s="179" t="s">
        <v>15</v>
      </c>
      <c r="H81" s="179">
        <v>0.94</v>
      </c>
      <c r="I81" s="180" t="s">
        <v>15</v>
      </c>
      <c r="J81" s="180">
        <v>0.89</v>
      </c>
      <c r="K81" s="185" t="s">
        <v>15</v>
      </c>
      <c r="L81" s="179">
        <v>0.94</v>
      </c>
      <c r="M81" s="186" t="s">
        <v>15</v>
      </c>
      <c r="N81" s="180">
        <v>0.44</v>
      </c>
    </row>
    <row r="82" spans="1:14" ht="14">
      <c r="A82" s="190"/>
      <c r="B82" s="245"/>
      <c r="C82" s="1"/>
      <c r="D82" s="21" t="s">
        <v>15</v>
      </c>
      <c r="E82" s="181">
        <v>2.7777777777777776E-2</v>
      </c>
      <c r="F82" s="21"/>
      <c r="G82" s="179" t="s">
        <v>15</v>
      </c>
      <c r="H82" s="179">
        <v>0.89</v>
      </c>
      <c r="I82" s="180" t="s">
        <v>15</v>
      </c>
      <c r="J82" s="180">
        <v>0.86</v>
      </c>
      <c r="K82" s="185" t="s">
        <v>15</v>
      </c>
      <c r="L82" s="179">
        <v>0.83</v>
      </c>
      <c r="M82" s="186" t="s">
        <v>15</v>
      </c>
      <c r="N82" s="180">
        <v>0.85</v>
      </c>
    </row>
    <row r="83" spans="1:14" ht="14">
      <c r="A83" s="190"/>
      <c r="B83" s="245"/>
      <c r="C83" s="1"/>
      <c r="D83" s="21" t="s">
        <v>15</v>
      </c>
      <c r="E83" s="181">
        <v>2.8472222222222222E-2</v>
      </c>
      <c r="F83" s="21"/>
      <c r="G83" s="179" t="s">
        <v>15</v>
      </c>
      <c r="H83" s="179">
        <v>0.95</v>
      </c>
      <c r="I83" s="180" t="s">
        <v>15</v>
      </c>
      <c r="J83" s="180">
        <v>0.92</v>
      </c>
      <c r="K83" s="185" t="s">
        <v>15</v>
      </c>
      <c r="L83" s="179">
        <v>0.96</v>
      </c>
      <c r="M83" s="186" t="s">
        <v>15</v>
      </c>
      <c r="N83" s="180">
        <v>0.93</v>
      </c>
    </row>
    <row r="84" spans="1:14" ht="14">
      <c r="A84" s="190"/>
      <c r="B84" s="245"/>
      <c r="C84" s="1"/>
      <c r="D84" s="21" t="s">
        <v>15</v>
      </c>
      <c r="E84" s="181">
        <v>2.9166666666666667E-2</v>
      </c>
      <c r="F84" s="21"/>
      <c r="G84" s="179" t="s">
        <v>15</v>
      </c>
      <c r="H84" s="179">
        <v>0.95</v>
      </c>
      <c r="I84" s="180" t="s">
        <v>15</v>
      </c>
      <c r="J84" s="180">
        <v>0.91</v>
      </c>
      <c r="K84" s="185" t="s">
        <v>15</v>
      </c>
      <c r="L84" s="179">
        <v>0.95</v>
      </c>
      <c r="M84" s="186" t="s">
        <v>15</v>
      </c>
      <c r="N84" s="180">
        <v>0.93</v>
      </c>
    </row>
    <row r="85" spans="1:14" ht="14">
      <c r="A85" s="190"/>
      <c r="B85" s="245"/>
      <c r="C85" s="1"/>
      <c r="D85" s="21" t="s">
        <v>15</v>
      </c>
      <c r="E85" s="181">
        <v>2.9861111111111113E-2</v>
      </c>
      <c r="F85" s="21"/>
      <c r="G85" s="179" t="s">
        <v>15</v>
      </c>
      <c r="H85" s="179">
        <v>0.95</v>
      </c>
      <c r="I85" s="180" t="s">
        <v>15</v>
      </c>
      <c r="J85" s="180">
        <v>0.92</v>
      </c>
      <c r="K85" s="185" t="s">
        <v>15</v>
      </c>
      <c r="L85" s="179">
        <v>0.95</v>
      </c>
      <c r="M85" s="186" t="s">
        <v>15</v>
      </c>
      <c r="N85" s="180">
        <v>0.94</v>
      </c>
    </row>
    <row r="86" spans="1:14" ht="14">
      <c r="A86" s="190"/>
      <c r="B86" s="245"/>
      <c r="C86" s="1"/>
      <c r="D86" s="21" t="s">
        <v>15</v>
      </c>
      <c r="E86" s="181">
        <v>3.0555555555555555E-2</v>
      </c>
      <c r="F86" s="21"/>
      <c r="G86" s="179" t="s">
        <v>15</v>
      </c>
      <c r="H86" s="179">
        <v>0.7</v>
      </c>
      <c r="I86" s="180" t="s">
        <v>15</v>
      </c>
      <c r="J86" s="180">
        <v>0.81</v>
      </c>
      <c r="K86" s="185" t="s">
        <v>15</v>
      </c>
      <c r="L86" s="179">
        <v>0.89</v>
      </c>
      <c r="M86" s="186" t="s">
        <v>15</v>
      </c>
      <c r="N86" s="180">
        <v>0.89</v>
      </c>
    </row>
    <row r="87" spans="1:14" ht="14">
      <c r="A87" s="190"/>
      <c r="B87" s="245"/>
      <c r="C87" s="1"/>
      <c r="D87" s="21" t="s">
        <v>15</v>
      </c>
      <c r="E87" s="181">
        <v>3.125E-2</v>
      </c>
      <c r="F87" s="21"/>
      <c r="G87" s="179" t="s">
        <v>15</v>
      </c>
      <c r="H87" s="179">
        <v>0.89</v>
      </c>
      <c r="I87" s="180" t="s">
        <v>15</v>
      </c>
      <c r="J87" s="180">
        <v>0.78</v>
      </c>
      <c r="K87" s="185" t="s">
        <v>15</v>
      </c>
      <c r="L87" s="179">
        <v>0.89</v>
      </c>
      <c r="M87" s="186" t="s">
        <v>15</v>
      </c>
      <c r="N87" s="180">
        <v>0.81</v>
      </c>
    </row>
    <row r="88" spans="1:14" ht="14">
      <c r="A88" s="190"/>
      <c r="B88" s="245"/>
      <c r="C88" s="1"/>
      <c r="D88" s="21" t="s">
        <v>15</v>
      </c>
      <c r="E88" s="181">
        <v>3.1944444444444442E-2</v>
      </c>
      <c r="F88" s="21"/>
      <c r="G88" s="179" t="s">
        <v>13</v>
      </c>
      <c r="H88" s="179">
        <v>0</v>
      </c>
      <c r="I88" s="180" t="s">
        <v>15</v>
      </c>
      <c r="J88" s="180">
        <v>0.49</v>
      </c>
      <c r="K88" s="185" t="s">
        <v>15</v>
      </c>
      <c r="L88" s="179">
        <v>0.81</v>
      </c>
      <c r="M88" s="186" t="s">
        <v>13</v>
      </c>
      <c r="N88" s="180">
        <v>0</v>
      </c>
    </row>
    <row r="89" spans="1:14" ht="14">
      <c r="A89" s="190"/>
      <c r="B89" s="245"/>
      <c r="C89" s="1"/>
      <c r="D89" s="21" t="s">
        <v>15</v>
      </c>
      <c r="E89" s="181">
        <v>3.2638888888888891E-2</v>
      </c>
      <c r="F89" s="21"/>
      <c r="G89" s="179" t="s">
        <v>15</v>
      </c>
      <c r="H89" s="179">
        <v>0.56999999999999995</v>
      </c>
      <c r="I89" s="180" t="s">
        <v>15</v>
      </c>
      <c r="J89" s="180">
        <v>0.77</v>
      </c>
      <c r="K89" s="185" t="s">
        <v>15</v>
      </c>
      <c r="L89" s="179">
        <v>0.81</v>
      </c>
      <c r="M89" s="186" t="s">
        <v>15</v>
      </c>
      <c r="N89" s="180">
        <v>0.31</v>
      </c>
    </row>
    <row r="90" spans="1:14" ht="14">
      <c r="A90" s="190"/>
      <c r="B90" s="245"/>
      <c r="C90" s="1"/>
      <c r="D90" s="21" t="s">
        <v>15</v>
      </c>
      <c r="E90" s="181">
        <v>3.3333333333333333E-2</v>
      </c>
      <c r="F90" s="21"/>
      <c r="G90" s="179" t="s">
        <v>15</v>
      </c>
      <c r="H90" s="179">
        <v>0.93</v>
      </c>
      <c r="I90" s="180" t="s">
        <v>15</v>
      </c>
      <c r="J90" s="180">
        <v>0.87</v>
      </c>
      <c r="K90" s="185" t="s">
        <v>15</v>
      </c>
      <c r="L90" s="179">
        <v>0.91</v>
      </c>
      <c r="M90" s="186" t="s">
        <v>15</v>
      </c>
      <c r="N90" s="180">
        <v>0.44</v>
      </c>
    </row>
    <row r="91" spans="1:14" ht="14">
      <c r="A91" s="190"/>
      <c r="B91" s="245"/>
      <c r="C91" s="1"/>
      <c r="D91" s="21" t="s">
        <v>15</v>
      </c>
      <c r="E91" s="181">
        <v>3.4027777777777775E-2</v>
      </c>
      <c r="F91" s="21"/>
      <c r="G91" s="179" t="s">
        <v>15</v>
      </c>
      <c r="H91" s="179">
        <v>0.94</v>
      </c>
      <c r="I91" s="180" t="s">
        <v>15</v>
      </c>
      <c r="J91" s="180">
        <v>0.9</v>
      </c>
      <c r="K91" s="185" t="s">
        <v>15</v>
      </c>
      <c r="L91" s="179">
        <v>0.96</v>
      </c>
      <c r="M91" s="186" t="s">
        <v>15</v>
      </c>
      <c r="N91" s="180">
        <v>0.94</v>
      </c>
    </row>
    <row r="92" spans="1:14" ht="14">
      <c r="A92" s="190"/>
      <c r="B92" s="245"/>
      <c r="C92" s="1"/>
      <c r="D92" s="21" t="s">
        <v>15</v>
      </c>
      <c r="E92" s="181">
        <v>3.4722222222222224E-2</v>
      </c>
      <c r="F92" s="21"/>
      <c r="G92" s="179" t="s">
        <v>15</v>
      </c>
      <c r="H92" s="179">
        <v>0.94</v>
      </c>
      <c r="I92" s="180" t="s">
        <v>15</v>
      </c>
      <c r="J92" s="180">
        <v>0.91</v>
      </c>
      <c r="K92" s="185" t="s">
        <v>15</v>
      </c>
      <c r="L92" s="179">
        <v>0.94</v>
      </c>
      <c r="M92" s="186" t="s">
        <v>15</v>
      </c>
      <c r="N92" s="180">
        <v>0.93</v>
      </c>
    </row>
    <row r="93" spans="1:14" ht="14">
      <c r="A93" s="190"/>
      <c r="B93" s="245"/>
      <c r="C93" s="1"/>
      <c r="D93" s="21" t="s">
        <v>15</v>
      </c>
      <c r="E93" s="181">
        <v>3.5416666666666666E-2</v>
      </c>
      <c r="F93" s="21"/>
      <c r="G93" s="179" t="s">
        <v>15</v>
      </c>
      <c r="H93" s="179">
        <v>0.93</v>
      </c>
      <c r="I93" s="180" t="s">
        <v>15</v>
      </c>
      <c r="J93" s="180">
        <v>0.85</v>
      </c>
      <c r="K93" s="185" t="s">
        <v>15</v>
      </c>
      <c r="L93" s="179">
        <v>0.92</v>
      </c>
      <c r="M93" s="186" t="s">
        <v>15</v>
      </c>
      <c r="N93" s="180">
        <v>0.9</v>
      </c>
    </row>
    <row r="94" spans="1:14" ht="14">
      <c r="A94" s="190"/>
      <c r="B94" s="245"/>
      <c r="C94" s="1"/>
      <c r="D94" s="21" t="s">
        <v>15</v>
      </c>
      <c r="E94" s="181">
        <v>3.6111111111111108E-2</v>
      </c>
      <c r="F94" s="21"/>
      <c r="G94" s="179" t="s">
        <v>15</v>
      </c>
      <c r="H94" s="179">
        <v>0.94</v>
      </c>
      <c r="I94" s="180" t="s">
        <v>15</v>
      </c>
      <c r="J94" s="180">
        <v>0.76</v>
      </c>
      <c r="K94" s="185" t="s">
        <v>15</v>
      </c>
      <c r="L94" s="179">
        <v>0.82</v>
      </c>
      <c r="M94" s="186" t="s">
        <v>15</v>
      </c>
      <c r="N94" s="180">
        <v>0.56000000000000005</v>
      </c>
    </row>
    <row r="95" spans="1:14" ht="14">
      <c r="A95" s="190"/>
      <c r="B95" s="245"/>
      <c r="C95" s="1"/>
      <c r="D95" s="350"/>
      <c r="E95" s="243"/>
      <c r="F95" s="243"/>
      <c r="G95" s="243"/>
      <c r="H95" s="243"/>
      <c r="I95" s="243"/>
      <c r="J95" s="243"/>
      <c r="K95" s="243"/>
      <c r="L95" s="243"/>
      <c r="M95" s="243"/>
      <c r="N95" s="244"/>
    </row>
    <row r="96" spans="1:14" ht="14" hidden="1">
      <c r="A96" s="190"/>
      <c r="B96" s="245"/>
      <c r="C96" s="1"/>
      <c r="D96" s="21"/>
      <c r="E96" s="21">
        <v>0</v>
      </c>
      <c r="F96" s="21"/>
      <c r="G96" s="179"/>
      <c r="H96" s="179"/>
      <c r="I96" s="180"/>
      <c r="J96" s="180"/>
      <c r="K96" s="185"/>
      <c r="L96" s="179">
        <v>0.94</v>
      </c>
      <c r="M96" s="186"/>
      <c r="N96" s="180"/>
    </row>
    <row r="97" spans="1:33" ht="14" hidden="1">
      <c r="A97" s="190"/>
      <c r="B97" s="245"/>
      <c r="C97" s="1"/>
      <c r="D97" s="21"/>
      <c r="E97" s="181"/>
      <c r="F97" s="21"/>
      <c r="G97" s="1"/>
      <c r="H97" s="179"/>
      <c r="I97" s="180"/>
      <c r="J97" s="180"/>
      <c r="K97" s="185"/>
      <c r="L97" s="179"/>
      <c r="M97" s="186"/>
      <c r="N97" s="180"/>
    </row>
    <row r="98" spans="1:33" ht="14">
      <c r="A98" s="190"/>
      <c r="B98" s="245"/>
      <c r="C98" s="1"/>
      <c r="D98" s="346" t="s">
        <v>16</v>
      </c>
      <c r="E98" s="243"/>
      <c r="F98" s="244"/>
      <c r="G98" s="179"/>
      <c r="H98" s="179">
        <f>AVERAGE(H43:H97)</f>
        <v>0.81115384615384611</v>
      </c>
      <c r="I98" s="180"/>
      <c r="J98" s="180">
        <f>AVERAGE(J42:J97)</f>
        <v>0.83641509433962291</v>
      </c>
      <c r="K98" s="179"/>
      <c r="L98" s="179">
        <f>AVERAGE(L42:L97)</f>
        <v>0.89444444444444449</v>
      </c>
      <c r="M98" s="180"/>
      <c r="N98" s="180">
        <f>AVERAGE(N42:N97)</f>
        <v>0.7754716981132076</v>
      </c>
    </row>
    <row r="99" spans="1:33" ht="14">
      <c r="A99" s="190"/>
      <c r="B99" s="245"/>
      <c r="C99" s="1"/>
      <c r="D99" s="347" t="s">
        <v>1</v>
      </c>
      <c r="E99" s="243"/>
      <c r="F99" s="244"/>
      <c r="G99" s="179"/>
      <c r="H99" s="179">
        <f>COUNTIFS(H42:H97,"0" )</f>
        <v>6</v>
      </c>
      <c r="I99" s="180"/>
      <c r="J99" s="180">
        <f>COUNTIFS(J42:J97,"0" )</f>
        <v>2</v>
      </c>
      <c r="K99" s="179"/>
      <c r="L99" s="179">
        <f>COUNTIFS(L42:L97,"0" )</f>
        <v>1</v>
      </c>
      <c r="M99" s="180"/>
      <c r="N99" s="180">
        <f>COUNTIFS(N42:N97,"0" )</f>
        <v>6</v>
      </c>
    </row>
    <row r="100" spans="1:33" ht="14">
      <c r="A100" s="190"/>
      <c r="B100" s="246"/>
      <c r="C100" s="1"/>
      <c r="D100" s="347" t="s">
        <v>2</v>
      </c>
      <c r="E100" s="243"/>
      <c r="F100" s="244"/>
      <c r="G100" s="179"/>
      <c r="H100" s="179">
        <f>COUNTIFS(H42:H97,"&gt;0" )</f>
        <v>47</v>
      </c>
      <c r="I100" s="180"/>
      <c r="J100" s="180">
        <f>COUNTIFS(J42:J97,"&gt;0" )</f>
        <v>51</v>
      </c>
      <c r="K100" s="179"/>
      <c r="L100" s="179">
        <f>COUNTIFS(L42:L97,"&gt;0" )</f>
        <v>53</v>
      </c>
      <c r="M100" s="180"/>
      <c r="N100" s="180">
        <f>COUNTIFS(N42:N97,"&gt;0" )</f>
        <v>47</v>
      </c>
    </row>
    <row r="101" spans="1:33" ht="13">
      <c r="A101" s="115"/>
      <c r="B101" s="187"/>
      <c r="C101" s="187"/>
      <c r="D101" s="187"/>
      <c r="E101" s="188"/>
      <c r="F101" s="187"/>
      <c r="G101" s="187"/>
      <c r="H101" s="187"/>
      <c r="I101" s="180"/>
      <c r="J101" s="180"/>
      <c r="K101" s="189"/>
      <c r="L101" s="187"/>
      <c r="M101" s="186"/>
      <c r="N101" s="180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</row>
    <row r="102" spans="1:33" ht="13">
      <c r="B102" s="1"/>
      <c r="C102" s="1"/>
      <c r="D102" s="21"/>
      <c r="E102" s="181">
        <v>0</v>
      </c>
      <c r="F102" s="21"/>
      <c r="I102" s="180"/>
      <c r="J102" s="180"/>
      <c r="M102" s="169"/>
      <c r="N102" s="169"/>
    </row>
    <row r="103" spans="1:33" ht="13">
      <c r="B103" s="1"/>
      <c r="C103" s="1"/>
      <c r="D103" s="21"/>
      <c r="E103" s="181">
        <v>6.9444444444444447E-4</v>
      </c>
      <c r="F103" s="21"/>
      <c r="I103" s="180"/>
      <c r="J103" s="180"/>
      <c r="M103" s="169"/>
      <c r="N103" s="169"/>
    </row>
    <row r="104" spans="1:33" ht="13">
      <c r="B104" s="1"/>
      <c r="C104" s="1"/>
      <c r="D104" s="21"/>
      <c r="E104" s="181">
        <v>1.3888888888888889E-3</v>
      </c>
      <c r="F104" s="21"/>
      <c r="I104" s="180"/>
      <c r="J104" s="180"/>
      <c r="M104" s="169"/>
      <c r="N104" s="169"/>
    </row>
    <row r="105" spans="1:33" ht="13">
      <c r="B105" s="1"/>
      <c r="C105" s="1"/>
      <c r="D105" s="21"/>
      <c r="E105" s="181">
        <v>2.0833333333333333E-3</v>
      </c>
      <c r="F105" s="21"/>
      <c r="I105" s="180"/>
      <c r="J105" s="180"/>
      <c r="M105" s="169"/>
      <c r="N105" s="169"/>
    </row>
    <row r="106" spans="1:33" ht="13">
      <c r="B106" s="1"/>
      <c r="C106" s="1"/>
      <c r="D106" s="21"/>
      <c r="E106" s="21"/>
      <c r="F106" s="21"/>
      <c r="I106" s="180"/>
      <c r="J106" s="180"/>
      <c r="M106" s="169"/>
      <c r="N106" s="169"/>
    </row>
    <row r="107" spans="1:33" ht="13">
      <c r="B107" s="1"/>
      <c r="C107" s="1"/>
      <c r="D107" s="21"/>
      <c r="E107" s="21"/>
      <c r="F107" s="21"/>
      <c r="I107" s="180"/>
      <c r="J107" s="180"/>
      <c r="M107" s="169"/>
      <c r="N107" s="169"/>
    </row>
    <row r="108" spans="1:33" ht="13">
      <c r="B108" s="1"/>
      <c r="C108" s="1"/>
      <c r="D108" s="21"/>
      <c r="E108" s="21"/>
      <c r="F108" s="21"/>
      <c r="I108" s="180"/>
      <c r="J108" s="180"/>
      <c r="M108" s="169"/>
      <c r="N108" s="169"/>
    </row>
    <row r="109" spans="1:33" ht="13">
      <c r="B109" s="1"/>
      <c r="C109" s="1"/>
      <c r="D109" s="21"/>
      <c r="E109" s="21"/>
      <c r="F109" s="21"/>
      <c r="I109" s="180"/>
      <c r="J109" s="180"/>
      <c r="M109" s="169"/>
      <c r="N109" s="169"/>
    </row>
    <row r="110" spans="1:33" ht="13">
      <c r="B110" s="1"/>
      <c r="C110" s="1"/>
      <c r="D110" s="21"/>
      <c r="E110" s="21"/>
      <c r="F110" s="21"/>
      <c r="I110" s="180"/>
      <c r="J110" s="180"/>
      <c r="M110" s="169"/>
      <c r="N110" s="169"/>
    </row>
    <row r="111" spans="1:33" ht="13">
      <c r="B111" s="1"/>
      <c r="C111" s="1"/>
      <c r="D111" s="21"/>
      <c r="E111" s="21"/>
      <c r="F111" s="21"/>
      <c r="I111" s="180"/>
      <c r="J111" s="180"/>
      <c r="M111" s="169"/>
      <c r="N111" s="169"/>
    </row>
    <row r="112" spans="1:33" ht="13">
      <c r="B112" s="1"/>
      <c r="C112" s="1"/>
      <c r="D112" s="21"/>
      <c r="E112" s="21"/>
      <c r="F112" s="21"/>
      <c r="I112" s="180"/>
      <c r="J112" s="180"/>
      <c r="M112" s="169"/>
      <c r="N112" s="169"/>
    </row>
    <row r="113" spans="2:14" ht="13">
      <c r="B113" s="1"/>
      <c r="C113" s="1"/>
      <c r="D113" s="21"/>
      <c r="E113" s="21"/>
      <c r="F113" s="21"/>
      <c r="I113" s="180"/>
      <c r="J113" s="180"/>
      <c r="M113" s="169"/>
      <c r="N113" s="169"/>
    </row>
    <row r="114" spans="2:14" ht="13">
      <c r="B114" s="1"/>
      <c r="C114" s="1"/>
      <c r="D114" s="21"/>
      <c r="E114" s="21"/>
      <c r="F114" s="21"/>
      <c r="I114" s="180"/>
      <c r="J114" s="180"/>
      <c r="M114" s="169"/>
      <c r="N114" s="169"/>
    </row>
    <row r="115" spans="2:14" ht="13">
      <c r="B115" s="1"/>
      <c r="C115" s="1"/>
      <c r="D115" s="21"/>
      <c r="E115" s="21"/>
      <c r="F115" s="21"/>
      <c r="I115" s="180"/>
      <c r="J115" s="180"/>
      <c r="M115" s="169"/>
      <c r="N115" s="169"/>
    </row>
    <row r="116" spans="2:14" ht="13">
      <c r="B116" s="1"/>
      <c r="C116" s="1"/>
      <c r="D116" s="21"/>
      <c r="E116" s="21"/>
      <c r="F116" s="21"/>
      <c r="I116" s="180"/>
      <c r="J116" s="180"/>
      <c r="M116" s="169"/>
      <c r="N116" s="169"/>
    </row>
    <row r="117" spans="2:14" ht="13">
      <c r="B117" s="1"/>
      <c r="C117" s="1"/>
      <c r="D117" s="21"/>
      <c r="E117" s="21"/>
      <c r="F117" s="21"/>
      <c r="I117" s="180"/>
      <c r="J117" s="180"/>
      <c r="M117" s="169"/>
      <c r="N117" s="169"/>
    </row>
    <row r="118" spans="2:14" ht="13">
      <c r="B118" s="1"/>
      <c r="C118" s="1"/>
      <c r="D118" s="21"/>
      <c r="E118" s="21"/>
      <c r="F118" s="21"/>
      <c r="I118" s="180"/>
      <c r="J118" s="180"/>
      <c r="M118" s="169"/>
      <c r="N118" s="169"/>
    </row>
    <row r="119" spans="2:14" ht="13">
      <c r="B119" s="1"/>
      <c r="C119" s="1"/>
      <c r="D119" s="21"/>
      <c r="E119" s="21"/>
      <c r="F119" s="21"/>
      <c r="I119" s="180"/>
      <c r="J119" s="180"/>
      <c r="M119" s="169"/>
      <c r="N119" s="169"/>
    </row>
    <row r="120" spans="2:14" ht="13">
      <c r="B120" s="1"/>
      <c r="C120" s="1"/>
      <c r="D120" s="21"/>
      <c r="E120" s="21"/>
      <c r="F120" s="21"/>
      <c r="I120" s="180"/>
      <c r="J120" s="180"/>
      <c r="M120" s="169"/>
      <c r="N120" s="169"/>
    </row>
    <row r="121" spans="2:14" ht="13">
      <c r="B121" s="1"/>
      <c r="C121" s="1"/>
      <c r="D121" s="21"/>
      <c r="E121" s="21"/>
      <c r="F121" s="21"/>
      <c r="I121" s="180"/>
      <c r="J121" s="180"/>
      <c r="M121" s="169"/>
      <c r="N121" s="169"/>
    </row>
    <row r="122" spans="2:14" ht="13">
      <c r="B122" s="1"/>
      <c r="C122" s="1"/>
      <c r="D122" s="21"/>
      <c r="E122" s="21"/>
      <c r="F122" s="21"/>
      <c r="I122" s="180"/>
      <c r="J122" s="180"/>
      <c r="M122" s="169"/>
      <c r="N122" s="169"/>
    </row>
    <row r="123" spans="2:14" ht="13">
      <c r="B123" s="1"/>
      <c r="C123" s="1"/>
      <c r="D123" s="21"/>
      <c r="E123" s="21"/>
      <c r="F123" s="21"/>
      <c r="I123" s="180"/>
      <c r="J123" s="180"/>
      <c r="M123" s="169"/>
      <c r="N123" s="169"/>
    </row>
    <row r="124" spans="2:14" ht="13">
      <c r="B124" s="1"/>
      <c r="C124" s="1"/>
      <c r="D124" s="21"/>
      <c r="E124" s="21"/>
      <c r="F124" s="21"/>
      <c r="I124" s="180"/>
      <c r="J124" s="180"/>
      <c r="M124" s="169"/>
      <c r="N124" s="169"/>
    </row>
    <row r="125" spans="2:14" ht="13">
      <c r="B125" s="1"/>
      <c r="C125" s="1"/>
      <c r="D125" s="21"/>
      <c r="E125" s="21"/>
      <c r="F125" s="21"/>
      <c r="I125" s="180"/>
      <c r="J125" s="180"/>
      <c r="M125" s="169"/>
      <c r="N125" s="169"/>
    </row>
    <row r="126" spans="2:14" ht="13">
      <c r="B126" s="1"/>
      <c r="C126" s="1"/>
      <c r="D126" s="21"/>
      <c r="E126" s="21"/>
      <c r="F126" s="21"/>
      <c r="I126" s="180"/>
      <c r="J126" s="180"/>
      <c r="M126" s="169"/>
      <c r="N126" s="169"/>
    </row>
    <row r="127" spans="2:14" ht="13">
      <c r="B127" s="1"/>
      <c r="C127" s="1"/>
      <c r="D127" s="21"/>
      <c r="E127" s="21"/>
      <c r="F127" s="21"/>
      <c r="I127" s="180"/>
      <c r="J127" s="180"/>
      <c r="M127" s="169"/>
      <c r="N127" s="169"/>
    </row>
    <row r="128" spans="2:14" ht="13">
      <c r="B128" s="1"/>
      <c r="C128" s="1"/>
      <c r="D128" s="21"/>
      <c r="E128" s="21"/>
      <c r="F128" s="21"/>
      <c r="I128" s="180"/>
      <c r="J128" s="180"/>
      <c r="M128" s="169"/>
      <c r="N128" s="169"/>
    </row>
    <row r="129" spans="2:14" ht="13">
      <c r="B129" s="1"/>
      <c r="C129" s="1"/>
      <c r="D129" s="21"/>
      <c r="E129" s="21"/>
      <c r="F129" s="21"/>
      <c r="I129" s="180"/>
      <c r="J129" s="180"/>
      <c r="M129" s="169"/>
      <c r="N129" s="169"/>
    </row>
    <row r="130" spans="2:14" ht="13">
      <c r="B130" s="1"/>
      <c r="C130" s="1"/>
      <c r="D130" s="21"/>
      <c r="E130" s="21"/>
      <c r="F130" s="21"/>
      <c r="I130" s="180"/>
      <c r="J130" s="180"/>
      <c r="M130" s="169"/>
      <c r="N130" s="169"/>
    </row>
    <row r="131" spans="2:14" ht="13">
      <c r="B131" s="1"/>
      <c r="C131" s="1"/>
      <c r="D131" s="21"/>
      <c r="E131" s="21"/>
      <c r="F131" s="21"/>
      <c r="I131" s="180"/>
      <c r="J131" s="180"/>
      <c r="M131" s="169"/>
      <c r="N131" s="169"/>
    </row>
    <row r="132" spans="2:14" ht="13">
      <c r="B132" s="1"/>
      <c r="C132" s="1"/>
      <c r="D132" s="21"/>
      <c r="E132" s="21"/>
      <c r="F132" s="21"/>
      <c r="I132" s="180"/>
      <c r="J132" s="180"/>
      <c r="M132" s="169"/>
      <c r="N132" s="169"/>
    </row>
    <row r="133" spans="2:14" ht="13">
      <c r="B133" s="1"/>
      <c r="C133" s="1"/>
      <c r="D133" s="21"/>
      <c r="E133" s="21"/>
      <c r="F133" s="21"/>
      <c r="I133" s="180"/>
      <c r="J133" s="180"/>
      <c r="M133" s="169"/>
      <c r="N133" s="169"/>
    </row>
    <row r="134" spans="2:14" ht="13">
      <c r="B134" s="1"/>
      <c r="C134" s="1"/>
      <c r="D134" s="21"/>
      <c r="E134" s="21"/>
      <c r="F134" s="21"/>
      <c r="I134" s="180"/>
      <c r="J134" s="180"/>
      <c r="M134" s="169"/>
      <c r="N134" s="169"/>
    </row>
    <row r="135" spans="2:14" ht="13">
      <c r="B135" s="1"/>
      <c r="C135" s="1"/>
      <c r="D135" s="21"/>
      <c r="E135" s="21"/>
      <c r="F135" s="21"/>
      <c r="I135" s="180"/>
      <c r="J135" s="180"/>
      <c r="M135" s="169"/>
      <c r="N135" s="169"/>
    </row>
    <row r="136" spans="2:14" ht="13">
      <c r="B136" s="1"/>
      <c r="C136" s="1"/>
      <c r="D136" s="21"/>
      <c r="E136" s="21"/>
      <c r="F136" s="21"/>
      <c r="I136" s="180"/>
      <c r="J136" s="180"/>
      <c r="M136" s="169"/>
      <c r="N136" s="169"/>
    </row>
    <row r="137" spans="2:14" ht="13">
      <c r="B137" s="1"/>
      <c r="C137" s="1"/>
      <c r="D137" s="21"/>
      <c r="E137" s="21"/>
      <c r="F137" s="21"/>
      <c r="I137" s="180"/>
      <c r="J137" s="180"/>
      <c r="M137" s="169"/>
      <c r="N137" s="169"/>
    </row>
    <row r="138" spans="2:14" ht="13">
      <c r="B138" s="1"/>
      <c r="C138" s="1"/>
      <c r="D138" s="21"/>
      <c r="E138" s="21"/>
      <c r="F138" s="21"/>
      <c r="I138" s="180"/>
      <c r="J138" s="180"/>
      <c r="M138" s="169"/>
      <c r="N138" s="169"/>
    </row>
    <row r="139" spans="2:14" ht="13">
      <c r="B139" s="1"/>
      <c r="C139" s="1"/>
      <c r="D139" s="21"/>
      <c r="E139" s="21"/>
      <c r="F139" s="21"/>
      <c r="I139" s="180"/>
      <c r="J139" s="180"/>
      <c r="M139" s="169"/>
      <c r="N139" s="169"/>
    </row>
    <row r="140" spans="2:14" ht="13">
      <c r="B140" s="1"/>
      <c r="C140" s="1"/>
      <c r="D140" s="21"/>
      <c r="E140" s="21"/>
      <c r="F140" s="21"/>
      <c r="I140" s="180"/>
      <c r="J140" s="180"/>
      <c r="M140" s="169"/>
      <c r="N140" s="169"/>
    </row>
    <row r="141" spans="2:14" ht="13">
      <c r="B141" s="1"/>
      <c r="C141" s="1"/>
      <c r="D141" s="21"/>
      <c r="E141" s="21"/>
      <c r="F141" s="21"/>
      <c r="I141" s="180"/>
      <c r="J141" s="180"/>
      <c r="M141" s="169"/>
      <c r="N141" s="169"/>
    </row>
    <row r="142" spans="2:14" ht="13">
      <c r="B142" s="1"/>
      <c r="C142" s="1"/>
      <c r="D142" s="21"/>
      <c r="E142" s="21"/>
      <c r="F142" s="21"/>
      <c r="I142" s="180"/>
      <c r="J142" s="180"/>
      <c r="M142" s="169"/>
      <c r="N142" s="169"/>
    </row>
    <row r="143" spans="2:14" ht="13">
      <c r="B143" s="1"/>
      <c r="C143" s="1"/>
      <c r="D143" s="21"/>
      <c r="E143" s="21"/>
      <c r="F143" s="21"/>
      <c r="I143" s="180"/>
      <c r="J143" s="180"/>
      <c r="M143" s="169"/>
      <c r="N143" s="169"/>
    </row>
    <row r="144" spans="2:14" ht="13">
      <c r="B144" s="1"/>
      <c r="C144" s="1"/>
      <c r="D144" s="21"/>
      <c r="E144" s="21"/>
      <c r="F144" s="21"/>
      <c r="I144" s="180"/>
      <c r="J144" s="180"/>
      <c r="M144" s="169"/>
      <c r="N144" s="169"/>
    </row>
    <row r="145" spans="2:14" ht="13">
      <c r="B145" s="1"/>
      <c r="C145" s="1"/>
      <c r="D145" s="21"/>
      <c r="E145" s="21"/>
      <c r="F145" s="21"/>
      <c r="I145" s="180"/>
      <c r="J145" s="180"/>
      <c r="M145" s="169"/>
      <c r="N145" s="169"/>
    </row>
    <row r="146" spans="2:14" ht="13">
      <c r="B146" s="1"/>
      <c r="C146" s="1"/>
      <c r="D146" s="21"/>
      <c r="E146" s="21"/>
      <c r="F146" s="21"/>
      <c r="I146" s="180"/>
      <c r="J146" s="180"/>
      <c r="M146" s="169"/>
      <c r="N146" s="169"/>
    </row>
    <row r="147" spans="2:14" ht="13">
      <c r="B147" s="1"/>
      <c r="C147" s="1"/>
      <c r="D147" s="21"/>
      <c r="E147" s="21"/>
      <c r="F147" s="21"/>
      <c r="I147" s="180"/>
      <c r="J147" s="180"/>
      <c r="M147" s="169"/>
      <c r="N147" s="169"/>
    </row>
    <row r="148" spans="2:14" ht="13">
      <c r="B148" s="1"/>
      <c r="C148" s="1"/>
      <c r="D148" s="21"/>
      <c r="E148" s="21"/>
      <c r="F148" s="21"/>
      <c r="I148" s="180"/>
      <c r="J148" s="180"/>
      <c r="M148" s="169"/>
      <c r="N148" s="169"/>
    </row>
    <row r="149" spans="2:14" ht="13">
      <c r="B149" s="1"/>
      <c r="C149" s="1"/>
      <c r="D149" s="21"/>
      <c r="E149" s="21"/>
      <c r="F149" s="21"/>
      <c r="I149" s="180"/>
      <c r="J149" s="180"/>
      <c r="M149" s="169"/>
      <c r="N149" s="169"/>
    </row>
    <row r="150" spans="2:14" ht="13">
      <c r="B150" s="1"/>
      <c r="C150" s="1"/>
      <c r="D150" s="21"/>
      <c r="E150" s="21"/>
      <c r="F150" s="21"/>
      <c r="I150" s="180"/>
      <c r="J150" s="180"/>
      <c r="M150" s="169"/>
      <c r="N150" s="169"/>
    </row>
    <row r="151" spans="2:14" ht="13">
      <c r="B151" s="1"/>
      <c r="C151" s="1"/>
      <c r="D151" s="21"/>
      <c r="E151" s="21"/>
      <c r="F151" s="21"/>
      <c r="I151" s="180"/>
      <c r="J151" s="180"/>
      <c r="M151" s="169"/>
      <c r="N151" s="169"/>
    </row>
    <row r="152" spans="2:14" ht="13">
      <c r="B152" s="1"/>
      <c r="C152" s="1"/>
      <c r="D152" s="21"/>
      <c r="E152" s="21"/>
      <c r="F152" s="21"/>
      <c r="I152" s="180"/>
      <c r="J152" s="180"/>
      <c r="M152" s="169"/>
      <c r="N152" s="169"/>
    </row>
    <row r="153" spans="2:14" ht="13">
      <c r="B153" s="1"/>
      <c r="C153" s="1"/>
      <c r="D153" s="21"/>
      <c r="E153" s="21"/>
      <c r="F153" s="21"/>
      <c r="I153" s="180"/>
      <c r="J153" s="180"/>
      <c r="M153" s="169"/>
      <c r="N153" s="169"/>
    </row>
    <row r="154" spans="2:14" ht="13">
      <c r="B154" s="1"/>
      <c r="C154" s="1"/>
      <c r="D154" s="21"/>
      <c r="E154" s="21"/>
      <c r="F154" s="21"/>
      <c r="I154" s="180"/>
      <c r="J154" s="180"/>
      <c r="M154" s="169"/>
      <c r="N154" s="169"/>
    </row>
    <row r="155" spans="2:14" ht="13">
      <c r="B155" s="1"/>
      <c r="C155" s="1"/>
      <c r="D155" s="21"/>
      <c r="E155" s="21"/>
      <c r="F155" s="21"/>
      <c r="I155" s="180"/>
      <c r="J155" s="180"/>
      <c r="M155" s="169"/>
      <c r="N155" s="169"/>
    </row>
    <row r="156" spans="2:14" ht="13">
      <c r="B156" s="1"/>
      <c r="C156" s="1"/>
      <c r="D156" s="21"/>
      <c r="E156" s="21"/>
      <c r="F156" s="21"/>
      <c r="I156" s="180"/>
      <c r="J156" s="180"/>
      <c r="M156" s="169"/>
      <c r="N156" s="169"/>
    </row>
    <row r="157" spans="2:14" ht="13">
      <c r="B157" s="1"/>
      <c r="C157" s="1"/>
      <c r="D157" s="21"/>
      <c r="E157" s="21"/>
      <c r="F157" s="21"/>
      <c r="I157" s="180"/>
      <c r="J157" s="180"/>
      <c r="M157" s="169"/>
      <c r="N157" s="169"/>
    </row>
    <row r="158" spans="2:14" ht="13">
      <c r="B158" s="1"/>
      <c r="C158" s="1"/>
      <c r="D158" s="21"/>
      <c r="E158" s="21"/>
      <c r="F158" s="21"/>
      <c r="I158" s="180"/>
      <c r="J158" s="180"/>
      <c r="M158" s="169"/>
      <c r="N158" s="169"/>
    </row>
    <row r="159" spans="2:14" ht="13">
      <c r="B159" s="1"/>
      <c r="C159" s="1"/>
      <c r="D159" s="21"/>
      <c r="E159" s="21"/>
      <c r="F159" s="21"/>
      <c r="I159" s="180"/>
      <c r="J159" s="180"/>
      <c r="M159" s="169"/>
      <c r="N159" s="169"/>
    </row>
    <row r="160" spans="2:14" ht="13">
      <c r="B160" s="1"/>
      <c r="C160" s="1"/>
      <c r="D160" s="21"/>
      <c r="E160" s="21"/>
      <c r="F160" s="21"/>
      <c r="I160" s="180"/>
      <c r="J160" s="180"/>
      <c r="M160" s="169"/>
      <c r="N160" s="169"/>
    </row>
    <row r="161" spans="2:14" ht="13">
      <c r="B161" s="1"/>
      <c r="C161" s="1"/>
      <c r="D161" s="21"/>
      <c r="E161" s="21"/>
      <c r="F161" s="21"/>
      <c r="I161" s="180"/>
      <c r="J161" s="180"/>
      <c r="M161" s="169"/>
      <c r="N161" s="169"/>
    </row>
    <row r="162" spans="2:14" ht="13">
      <c r="B162" s="1"/>
      <c r="C162" s="1"/>
      <c r="D162" s="21"/>
      <c r="E162" s="21"/>
      <c r="F162" s="21"/>
      <c r="I162" s="180"/>
      <c r="J162" s="180"/>
      <c r="M162" s="169"/>
      <c r="N162" s="169"/>
    </row>
    <row r="163" spans="2:14" ht="13">
      <c r="B163" s="1"/>
      <c r="C163" s="1"/>
      <c r="D163" s="21"/>
      <c r="E163" s="21"/>
      <c r="F163" s="21"/>
      <c r="I163" s="180"/>
      <c r="J163" s="180"/>
      <c r="M163" s="169"/>
      <c r="N163" s="169"/>
    </row>
    <row r="164" spans="2:14" ht="13">
      <c r="B164" s="1"/>
      <c r="C164" s="1"/>
      <c r="D164" s="21"/>
      <c r="E164" s="21"/>
      <c r="F164" s="21"/>
      <c r="I164" s="180"/>
      <c r="J164" s="180"/>
      <c r="M164" s="169"/>
      <c r="N164" s="169"/>
    </row>
    <row r="165" spans="2:14" ht="13">
      <c r="B165" s="1"/>
      <c r="C165" s="1"/>
      <c r="D165" s="21"/>
      <c r="E165" s="21"/>
      <c r="F165" s="21"/>
      <c r="I165" s="180"/>
      <c r="J165" s="180"/>
      <c r="M165" s="169"/>
      <c r="N165" s="169"/>
    </row>
    <row r="166" spans="2:14" ht="13">
      <c r="B166" s="1"/>
      <c r="C166" s="1"/>
      <c r="D166" s="21"/>
      <c r="E166" s="21"/>
      <c r="F166" s="21"/>
      <c r="I166" s="180"/>
      <c r="J166" s="180"/>
      <c r="M166" s="169"/>
      <c r="N166" s="169"/>
    </row>
    <row r="167" spans="2:14" ht="13">
      <c r="B167" s="1"/>
      <c r="C167" s="1"/>
      <c r="D167" s="21"/>
      <c r="E167" s="21"/>
      <c r="F167" s="21"/>
      <c r="I167" s="180"/>
      <c r="J167" s="180"/>
      <c r="M167" s="169"/>
      <c r="N167" s="169"/>
    </row>
    <row r="168" spans="2:14" ht="13">
      <c r="B168" s="1"/>
      <c r="C168" s="1"/>
      <c r="D168" s="21"/>
      <c r="E168" s="21"/>
      <c r="F168" s="21"/>
      <c r="I168" s="180"/>
      <c r="J168" s="180"/>
      <c r="M168" s="169"/>
      <c r="N168" s="169"/>
    </row>
    <row r="169" spans="2:14" ht="13">
      <c r="B169" s="1"/>
      <c r="C169" s="1"/>
      <c r="D169" s="21"/>
      <c r="E169" s="21"/>
      <c r="F169" s="21"/>
      <c r="I169" s="180"/>
      <c r="J169" s="180"/>
      <c r="M169" s="169"/>
      <c r="N169" s="169"/>
    </row>
    <row r="170" spans="2:14" ht="13">
      <c r="B170" s="1"/>
      <c r="C170" s="1"/>
      <c r="D170" s="21"/>
      <c r="E170" s="21"/>
      <c r="F170" s="21"/>
      <c r="I170" s="180"/>
      <c r="J170" s="180"/>
      <c r="M170" s="169"/>
      <c r="N170" s="169"/>
    </row>
    <row r="171" spans="2:14" ht="13">
      <c r="B171" s="1"/>
      <c r="C171" s="1"/>
      <c r="D171" s="21"/>
      <c r="E171" s="21"/>
      <c r="F171" s="21"/>
      <c r="I171" s="180"/>
      <c r="J171" s="180"/>
      <c r="M171" s="169"/>
      <c r="N171" s="169"/>
    </row>
    <row r="172" spans="2:14" ht="13">
      <c r="B172" s="1"/>
      <c r="C172" s="1"/>
      <c r="D172" s="21"/>
      <c r="E172" s="21"/>
      <c r="F172" s="21"/>
      <c r="I172" s="180"/>
      <c r="J172" s="180"/>
      <c r="M172" s="169"/>
      <c r="N172" s="169"/>
    </row>
    <row r="173" spans="2:14" ht="13">
      <c r="B173" s="1"/>
      <c r="C173" s="1"/>
      <c r="D173" s="21"/>
      <c r="E173" s="21"/>
      <c r="F173" s="21"/>
      <c r="I173" s="180"/>
      <c r="J173" s="180"/>
      <c r="M173" s="169"/>
      <c r="N173" s="169"/>
    </row>
    <row r="174" spans="2:14" ht="13">
      <c r="B174" s="1"/>
      <c r="C174" s="1"/>
      <c r="D174" s="21"/>
      <c r="E174" s="21"/>
      <c r="F174" s="21"/>
      <c r="I174" s="180"/>
      <c r="J174" s="180"/>
      <c r="M174" s="169"/>
      <c r="N174" s="169"/>
    </row>
    <row r="175" spans="2:14" ht="13">
      <c r="B175" s="1"/>
      <c r="C175" s="1"/>
      <c r="D175" s="21"/>
      <c r="E175" s="21"/>
      <c r="F175" s="21"/>
      <c r="I175" s="180"/>
      <c r="J175" s="180"/>
      <c r="M175" s="169"/>
      <c r="N175" s="169"/>
    </row>
    <row r="176" spans="2:14" ht="13">
      <c r="B176" s="1"/>
      <c r="C176" s="1"/>
      <c r="D176" s="21"/>
      <c r="E176" s="21"/>
      <c r="F176" s="21"/>
      <c r="I176" s="180"/>
      <c r="J176" s="180"/>
      <c r="M176" s="169"/>
      <c r="N176" s="169"/>
    </row>
    <row r="177" spans="2:14" ht="13">
      <c r="B177" s="1"/>
      <c r="C177" s="1"/>
      <c r="D177" s="21"/>
      <c r="E177" s="21"/>
      <c r="F177" s="21"/>
      <c r="I177" s="180"/>
      <c r="J177" s="180"/>
      <c r="M177" s="169"/>
      <c r="N177" s="169"/>
    </row>
    <row r="178" spans="2:14" ht="13">
      <c r="B178" s="1"/>
      <c r="C178" s="1"/>
      <c r="D178" s="21"/>
      <c r="E178" s="21"/>
      <c r="F178" s="21"/>
      <c r="I178" s="180"/>
      <c r="J178" s="180"/>
      <c r="M178" s="169"/>
      <c r="N178" s="169"/>
    </row>
    <row r="179" spans="2:14" ht="13">
      <c r="B179" s="1"/>
      <c r="C179" s="1"/>
      <c r="D179" s="21"/>
      <c r="E179" s="21"/>
      <c r="F179" s="21"/>
      <c r="I179" s="180"/>
      <c r="J179" s="180"/>
      <c r="M179" s="169"/>
      <c r="N179" s="169"/>
    </row>
    <row r="180" spans="2:14" ht="13">
      <c r="B180" s="1"/>
      <c r="C180" s="1"/>
      <c r="D180" s="21"/>
      <c r="E180" s="21"/>
      <c r="F180" s="21"/>
      <c r="I180" s="180"/>
      <c r="J180" s="180"/>
      <c r="M180" s="169"/>
      <c r="N180" s="169"/>
    </row>
    <row r="181" spans="2:14" ht="13">
      <c r="B181" s="1"/>
      <c r="C181" s="1"/>
      <c r="D181" s="21"/>
      <c r="E181" s="21"/>
      <c r="F181" s="21"/>
      <c r="I181" s="180"/>
      <c r="J181" s="180"/>
      <c r="M181" s="169"/>
      <c r="N181" s="169"/>
    </row>
    <row r="182" spans="2:14" ht="13">
      <c r="B182" s="1"/>
      <c r="C182" s="1"/>
      <c r="D182" s="21"/>
      <c r="E182" s="21"/>
      <c r="F182" s="21"/>
      <c r="I182" s="180"/>
      <c r="J182" s="180"/>
      <c r="M182" s="169"/>
      <c r="N182" s="169"/>
    </row>
    <row r="183" spans="2:14" ht="13">
      <c r="B183" s="1"/>
      <c r="C183" s="1"/>
      <c r="D183" s="21"/>
      <c r="E183" s="21"/>
      <c r="F183" s="21"/>
      <c r="I183" s="180"/>
      <c r="J183" s="180"/>
      <c r="M183" s="169"/>
      <c r="N183" s="169"/>
    </row>
    <row r="184" spans="2:14" ht="13">
      <c r="B184" s="1"/>
      <c r="C184" s="1"/>
      <c r="D184" s="21"/>
      <c r="E184" s="21"/>
      <c r="F184" s="21"/>
      <c r="I184" s="180"/>
      <c r="J184" s="180"/>
      <c r="M184" s="169"/>
      <c r="N184" s="169"/>
    </row>
    <row r="185" spans="2:14" ht="13">
      <c r="B185" s="1"/>
      <c r="C185" s="1"/>
      <c r="D185" s="21"/>
      <c r="E185" s="21"/>
      <c r="F185" s="21"/>
      <c r="I185" s="180"/>
      <c r="J185" s="180"/>
      <c r="M185" s="169"/>
      <c r="N185" s="169"/>
    </row>
    <row r="186" spans="2:14" ht="13">
      <c r="B186" s="1"/>
      <c r="C186" s="1"/>
      <c r="D186" s="21"/>
      <c r="E186" s="21"/>
      <c r="F186" s="21"/>
      <c r="I186" s="180"/>
      <c r="J186" s="180"/>
      <c r="M186" s="169"/>
      <c r="N186" s="169"/>
    </row>
    <row r="187" spans="2:14" ht="13">
      <c r="B187" s="1"/>
      <c r="C187" s="1"/>
      <c r="D187" s="21"/>
      <c r="E187" s="21"/>
      <c r="F187" s="21"/>
      <c r="I187" s="180"/>
      <c r="J187" s="180"/>
      <c r="M187" s="169"/>
      <c r="N187" s="169"/>
    </row>
    <row r="188" spans="2:14" ht="13">
      <c r="B188" s="1"/>
      <c r="C188" s="1"/>
      <c r="D188" s="21"/>
      <c r="E188" s="21"/>
      <c r="F188" s="21"/>
      <c r="I188" s="180"/>
      <c r="J188" s="180"/>
      <c r="M188" s="169"/>
      <c r="N188" s="169"/>
    </row>
    <row r="189" spans="2:14" ht="13">
      <c r="B189" s="1"/>
      <c r="C189" s="1"/>
      <c r="D189" s="21"/>
      <c r="E189" s="21"/>
      <c r="F189" s="21"/>
      <c r="I189" s="180"/>
      <c r="J189" s="180"/>
      <c r="M189" s="169"/>
      <c r="N189" s="169"/>
    </row>
    <row r="190" spans="2:14" ht="13">
      <c r="B190" s="1"/>
      <c r="C190" s="1"/>
      <c r="D190" s="21"/>
      <c r="E190" s="21"/>
      <c r="F190" s="21"/>
      <c r="I190" s="180"/>
      <c r="J190" s="180"/>
      <c r="M190" s="169"/>
      <c r="N190" s="169"/>
    </row>
    <row r="191" spans="2:14" ht="13">
      <c r="B191" s="1"/>
      <c r="C191" s="1"/>
      <c r="D191" s="21"/>
      <c r="E191" s="21"/>
      <c r="F191" s="21"/>
      <c r="I191" s="180"/>
      <c r="J191" s="180"/>
      <c r="M191" s="169"/>
      <c r="N191" s="169"/>
    </row>
    <row r="192" spans="2:14" ht="13">
      <c r="B192" s="1"/>
      <c r="C192" s="1"/>
      <c r="D192" s="21"/>
      <c r="E192" s="21"/>
      <c r="F192" s="21"/>
      <c r="I192" s="180"/>
      <c r="J192" s="180"/>
      <c r="M192" s="169"/>
      <c r="N192" s="169"/>
    </row>
    <row r="193" spans="2:14" ht="13">
      <c r="B193" s="1"/>
      <c r="C193" s="1"/>
      <c r="D193" s="21"/>
      <c r="E193" s="21"/>
      <c r="F193" s="21"/>
      <c r="I193" s="180"/>
      <c r="J193" s="180"/>
      <c r="M193" s="169"/>
      <c r="N193" s="169"/>
    </row>
    <row r="194" spans="2:14" ht="13">
      <c r="B194" s="1"/>
      <c r="C194" s="1"/>
      <c r="D194" s="21"/>
      <c r="E194" s="21"/>
      <c r="F194" s="21"/>
      <c r="I194" s="180"/>
      <c r="J194" s="180"/>
      <c r="M194" s="169"/>
      <c r="N194" s="169"/>
    </row>
    <row r="195" spans="2:14" ht="13">
      <c r="B195" s="1"/>
      <c r="C195" s="1"/>
      <c r="D195" s="21"/>
      <c r="E195" s="21"/>
      <c r="F195" s="21"/>
      <c r="I195" s="180"/>
      <c r="J195" s="180"/>
      <c r="M195" s="169"/>
      <c r="N195" s="169"/>
    </row>
    <row r="196" spans="2:14" ht="13">
      <c r="B196" s="1"/>
      <c r="C196" s="1"/>
      <c r="D196" s="21"/>
      <c r="E196" s="21"/>
      <c r="F196" s="21"/>
      <c r="I196" s="180"/>
      <c r="J196" s="180"/>
      <c r="M196" s="169"/>
      <c r="N196" s="169"/>
    </row>
    <row r="197" spans="2:14" ht="13">
      <c r="B197" s="1"/>
      <c r="C197" s="1"/>
      <c r="D197" s="21"/>
      <c r="E197" s="21"/>
      <c r="F197" s="21"/>
      <c r="I197" s="180"/>
      <c r="J197" s="180"/>
      <c r="M197" s="169"/>
      <c r="N197" s="169"/>
    </row>
    <row r="198" spans="2:14" ht="13">
      <c r="B198" s="1"/>
      <c r="C198" s="1"/>
      <c r="D198" s="21"/>
      <c r="E198" s="21"/>
      <c r="F198" s="21"/>
      <c r="I198" s="180"/>
      <c r="J198" s="180"/>
      <c r="M198" s="169"/>
      <c r="N198" s="169"/>
    </row>
    <row r="199" spans="2:14" ht="13">
      <c r="B199" s="1"/>
      <c r="C199" s="1"/>
      <c r="D199" s="21"/>
      <c r="E199" s="21"/>
      <c r="F199" s="21"/>
      <c r="I199" s="180"/>
      <c r="J199" s="180"/>
      <c r="M199" s="169"/>
      <c r="N199" s="169"/>
    </row>
    <row r="200" spans="2:14" ht="13">
      <c r="B200" s="1"/>
      <c r="C200" s="1"/>
      <c r="D200" s="21"/>
      <c r="E200" s="21"/>
      <c r="F200" s="21"/>
      <c r="I200" s="180"/>
      <c r="J200" s="180"/>
      <c r="M200" s="169"/>
      <c r="N200" s="169"/>
    </row>
    <row r="201" spans="2:14" ht="13">
      <c r="B201" s="1"/>
      <c r="C201" s="1"/>
      <c r="D201" s="21"/>
      <c r="E201" s="21"/>
      <c r="F201" s="21"/>
      <c r="I201" s="180"/>
      <c r="J201" s="180"/>
      <c r="M201" s="169"/>
      <c r="N201" s="169"/>
    </row>
    <row r="202" spans="2:14" ht="13">
      <c r="B202" s="1"/>
      <c r="C202" s="1"/>
      <c r="D202" s="21"/>
      <c r="E202" s="21"/>
      <c r="F202" s="21"/>
      <c r="I202" s="180"/>
      <c r="J202" s="180"/>
      <c r="M202" s="169"/>
      <c r="N202" s="169"/>
    </row>
    <row r="203" spans="2:14" ht="13">
      <c r="B203" s="1"/>
      <c r="C203" s="1"/>
      <c r="D203" s="21"/>
      <c r="E203" s="21"/>
      <c r="F203" s="21"/>
      <c r="I203" s="180"/>
      <c r="J203" s="180"/>
      <c r="M203" s="169"/>
      <c r="N203" s="169"/>
    </row>
    <row r="204" spans="2:14" ht="13">
      <c r="B204" s="1"/>
      <c r="C204" s="1"/>
      <c r="D204" s="21"/>
      <c r="E204" s="21"/>
      <c r="F204" s="21"/>
      <c r="I204" s="180"/>
      <c r="J204" s="180"/>
      <c r="M204" s="169"/>
      <c r="N204" s="169"/>
    </row>
    <row r="205" spans="2:14" ht="13">
      <c r="B205" s="1"/>
      <c r="C205" s="1"/>
      <c r="D205" s="21"/>
      <c r="E205" s="21"/>
      <c r="F205" s="21"/>
      <c r="I205" s="180"/>
      <c r="J205" s="180"/>
      <c r="M205" s="169"/>
      <c r="N205" s="169"/>
    </row>
    <row r="206" spans="2:14" ht="13">
      <c r="B206" s="1"/>
      <c r="C206" s="1"/>
      <c r="D206" s="21"/>
      <c r="E206" s="21"/>
      <c r="F206" s="21"/>
      <c r="I206" s="180"/>
      <c r="J206" s="180"/>
      <c r="M206" s="169"/>
      <c r="N206" s="169"/>
    </row>
    <row r="207" spans="2:14" ht="13">
      <c r="B207" s="1"/>
      <c r="C207" s="1"/>
      <c r="D207" s="21"/>
      <c r="E207" s="21"/>
      <c r="F207" s="21"/>
      <c r="I207" s="180"/>
      <c r="J207" s="180"/>
      <c r="M207" s="169"/>
      <c r="N207" s="169"/>
    </row>
    <row r="208" spans="2:14" ht="13">
      <c r="B208" s="1"/>
      <c r="C208" s="1"/>
      <c r="D208" s="21"/>
      <c r="E208" s="21"/>
      <c r="F208" s="21"/>
      <c r="I208" s="180"/>
      <c r="J208" s="180"/>
      <c r="M208" s="169"/>
      <c r="N208" s="169"/>
    </row>
    <row r="209" spans="2:14" ht="13">
      <c r="B209" s="1"/>
      <c r="C209" s="1"/>
      <c r="D209" s="21"/>
      <c r="E209" s="21"/>
      <c r="F209" s="21"/>
      <c r="I209" s="180"/>
      <c r="J209" s="180"/>
      <c r="M209" s="169"/>
      <c r="N209" s="169"/>
    </row>
    <row r="210" spans="2:14" ht="13">
      <c r="B210" s="1"/>
      <c r="C210" s="1"/>
      <c r="D210" s="21"/>
      <c r="E210" s="21"/>
      <c r="F210" s="21"/>
      <c r="I210" s="180"/>
      <c r="J210" s="180"/>
      <c r="M210" s="169"/>
      <c r="N210" s="169"/>
    </row>
    <row r="211" spans="2:14" ht="13">
      <c r="B211" s="1"/>
      <c r="C211" s="1"/>
      <c r="D211" s="21"/>
      <c r="E211" s="21"/>
      <c r="F211" s="21"/>
      <c r="I211" s="180"/>
      <c r="J211" s="180"/>
      <c r="M211" s="169"/>
      <c r="N211" s="169"/>
    </row>
    <row r="212" spans="2:14" ht="13">
      <c r="B212" s="1"/>
      <c r="C212" s="1"/>
      <c r="D212" s="21"/>
      <c r="E212" s="21"/>
      <c r="F212" s="21"/>
      <c r="I212" s="180"/>
      <c r="J212" s="180"/>
      <c r="M212" s="169"/>
      <c r="N212" s="169"/>
    </row>
    <row r="213" spans="2:14" ht="13">
      <c r="B213" s="1"/>
      <c r="C213" s="1"/>
      <c r="D213" s="21"/>
      <c r="E213" s="21"/>
      <c r="F213" s="21"/>
      <c r="I213" s="180"/>
      <c r="J213" s="180"/>
      <c r="M213" s="169"/>
      <c r="N213" s="169"/>
    </row>
    <row r="214" spans="2:14" ht="13">
      <c r="B214" s="1"/>
      <c r="C214" s="1"/>
      <c r="D214" s="21"/>
      <c r="E214" s="21"/>
      <c r="F214" s="21"/>
      <c r="I214" s="180"/>
      <c r="J214" s="180"/>
      <c r="M214" s="169"/>
      <c r="N214" s="169"/>
    </row>
    <row r="215" spans="2:14" ht="13">
      <c r="B215" s="1"/>
      <c r="C215" s="1"/>
      <c r="D215" s="21"/>
      <c r="E215" s="21"/>
      <c r="F215" s="21"/>
      <c r="I215" s="180"/>
      <c r="J215" s="180"/>
      <c r="M215" s="169"/>
      <c r="N215" s="169"/>
    </row>
    <row r="216" spans="2:14" ht="13">
      <c r="B216" s="1"/>
      <c r="C216" s="1"/>
      <c r="D216" s="21"/>
      <c r="E216" s="21"/>
      <c r="F216" s="21"/>
      <c r="I216" s="180"/>
      <c r="J216" s="180"/>
      <c r="M216" s="169"/>
      <c r="N216" s="169"/>
    </row>
    <row r="217" spans="2:14" ht="13">
      <c r="B217" s="1"/>
      <c r="C217" s="1"/>
      <c r="D217" s="21"/>
      <c r="E217" s="21"/>
      <c r="F217" s="21"/>
      <c r="I217" s="180"/>
      <c r="J217" s="180"/>
      <c r="M217" s="169"/>
      <c r="N217" s="169"/>
    </row>
    <row r="218" spans="2:14" ht="13">
      <c r="B218" s="1"/>
      <c r="C218" s="1"/>
      <c r="D218" s="21"/>
      <c r="E218" s="21"/>
      <c r="F218" s="21"/>
      <c r="I218" s="180"/>
      <c r="J218" s="180"/>
      <c r="M218" s="169"/>
      <c r="N218" s="169"/>
    </row>
    <row r="219" spans="2:14" ht="13">
      <c r="B219" s="1"/>
      <c r="C219" s="1"/>
      <c r="D219" s="21"/>
      <c r="E219" s="21"/>
      <c r="F219" s="21"/>
      <c r="I219" s="180"/>
      <c r="J219" s="180"/>
      <c r="M219" s="169"/>
      <c r="N219" s="169"/>
    </row>
    <row r="220" spans="2:14" ht="13">
      <c r="B220" s="1"/>
      <c r="C220" s="1"/>
      <c r="D220" s="21"/>
      <c r="E220" s="21"/>
      <c r="F220" s="21"/>
      <c r="I220" s="180"/>
      <c r="J220" s="180"/>
      <c r="M220" s="169"/>
      <c r="N220" s="169"/>
    </row>
    <row r="221" spans="2:14" ht="13">
      <c r="B221" s="1"/>
      <c r="C221" s="1"/>
      <c r="D221" s="21"/>
      <c r="E221" s="21"/>
      <c r="F221" s="21"/>
      <c r="I221" s="180"/>
      <c r="J221" s="180"/>
      <c r="M221" s="169"/>
      <c r="N221" s="169"/>
    </row>
    <row r="222" spans="2:14" ht="13">
      <c r="B222" s="1"/>
      <c r="C222" s="1"/>
      <c r="D222" s="21"/>
      <c r="E222" s="21"/>
      <c r="F222" s="21"/>
      <c r="I222" s="180"/>
      <c r="J222" s="180"/>
      <c r="M222" s="169"/>
      <c r="N222" s="169"/>
    </row>
    <row r="223" spans="2:14" ht="13">
      <c r="B223" s="1"/>
      <c r="C223" s="1"/>
      <c r="D223" s="21"/>
      <c r="E223" s="21"/>
      <c r="F223" s="21"/>
      <c r="I223" s="180"/>
      <c r="J223" s="180"/>
      <c r="M223" s="169"/>
      <c r="N223" s="169"/>
    </row>
    <row r="224" spans="2:14" ht="13">
      <c r="B224" s="1"/>
      <c r="C224" s="1"/>
      <c r="D224" s="21"/>
      <c r="E224" s="21"/>
      <c r="F224" s="21"/>
      <c r="I224" s="180"/>
      <c r="J224" s="180"/>
      <c r="M224" s="169"/>
      <c r="N224" s="169"/>
    </row>
    <row r="225" spans="2:14" ht="13">
      <c r="B225" s="1"/>
      <c r="C225" s="1"/>
      <c r="D225" s="21"/>
      <c r="E225" s="21"/>
      <c r="F225" s="21"/>
      <c r="I225" s="180"/>
      <c r="J225" s="180"/>
      <c r="M225" s="169"/>
      <c r="N225" s="169"/>
    </row>
    <row r="226" spans="2:14" ht="13">
      <c r="B226" s="1"/>
      <c r="C226" s="1"/>
      <c r="D226" s="21"/>
      <c r="E226" s="21"/>
      <c r="F226" s="21"/>
      <c r="I226" s="180"/>
      <c r="J226" s="180"/>
      <c r="M226" s="169"/>
      <c r="N226" s="169"/>
    </row>
    <row r="227" spans="2:14" ht="13">
      <c r="B227" s="1"/>
      <c r="C227" s="1"/>
      <c r="D227" s="21"/>
      <c r="E227" s="21"/>
      <c r="F227" s="21"/>
      <c r="I227" s="180"/>
      <c r="J227" s="180"/>
      <c r="M227" s="169"/>
      <c r="N227" s="169"/>
    </row>
    <row r="228" spans="2:14" ht="13">
      <c r="B228" s="1"/>
      <c r="C228" s="1"/>
      <c r="D228" s="21"/>
      <c r="E228" s="21"/>
      <c r="F228" s="21"/>
      <c r="I228" s="180"/>
      <c r="J228" s="180"/>
      <c r="M228" s="169"/>
      <c r="N228" s="169"/>
    </row>
    <row r="229" spans="2:14" ht="13">
      <c r="B229" s="1"/>
      <c r="C229" s="1"/>
      <c r="D229" s="21"/>
      <c r="E229" s="21"/>
      <c r="F229" s="21"/>
      <c r="I229" s="180"/>
      <c r="J229" s="180"/>
      <c r="M229" s="169"/>
      <c r="N229" s="169"/>
    </row>
    <row r="230" spans="2:14" ht="13">
      <c r="B230" s="1"/>
      <c r="C230" s="1"/>
      <c r="D230" s="21"/>
      <c r="E230" s="21"/>
      <c r="F230" s="21"/>
      <c r="I230" s="180"/>
      <c r="J230" s="180"/>
      <c r="M230" s="169"/>
      <c r="N230" s="169"/>
    </row>
    <row r="231" spans="2:14" ht="13">
      <c r="B231" s="1"/>
      <c r="C231" s="1"/>
      <c r="D231" s="21"/>
      <c r="E231" s="21"/>
      <c r="F231" s="21"/>
      <c r="I231" s="180"/>
      <c r="J231" s="180"/>
      <c r="M231" s="169"/>
      <c r="N231" s="169"/>
    </row>
    <row r="232" spans="2:14" ht="13">
      <c r="B232" s="1"/>
      <c r="C232" s="1"/>
      <c r="D232" s="21"/>
      <c r="E232" s="21"/>
      <c r="F232" s="21"/>
      <c r="I232" s="180"/>
      <c r="J232" s="180"/>
      <c r="M232" s="169"/>
      <c r="N232" s="169"/>
    </row>
    <row r="233" spans="2:14" ht="13">
      <c r="B233" s="1"/>
      <c r="C233" s="1"/>
      <c r="D233" s="21"/>
      <c r="E233" s="21"/>
      <c r="F233" s="21"/>
      <c r="I233" s="180"/>
      <c r="J233" s="180"/>
      <c r="M233" s="169"/>
      <c r="N233" s="169"/>
    </row>
    <row r="234" spans="2:14" ht="13">
      <c r="B234" s="1"/>
      <c r="C234" s="1"/>
      <c r="D234" s="21"/>
      <c r="E234" s="21"/>
      <c r="F234" s="21"/>
      <c r="I234" s="180"/>
      <c r="J234" s="180"/>
      <c r="M234" s="169"/>
      <c r="N234" s="169"/>
    </row>
    <row r="235" spans="2:14" ht="13">
      <c r="B235" s="1"/>
      <c r="C235" s="1"/>
      <c r="D235" s="21"/>
      <c r="E235" s="21"/>
      <c r="F235" s="21"/>
      <c r="I235" s="180"/>
      <c r="J235" s="180"/>
      <c r="M235" s="169"/>
      <c r="N235" s="169"/>
    </row>
    <row r="236" spans="2:14" ht="13">
      <c r="B236" s="1"/>
      <c r="C236" s="1"/>
      <c r="D236" s="21"/>
      <c r="E236" s="21"/>
      <c r="F236" s="21"/>
      <c r="I236" s="180"/>
      <c r="J236" s="180"/>
      <c r="M236" s="169"/>
      <c r="N236" s="169"/>
    </row>
    <row r="237" spans="2:14" ht="13">
      <c r="B237" s="1"/>
      <c r="C237" s="1"/>
      <c r="D237" s="21"/>
      <c r="E237" s="21"/>
      <c r="F237" s="21"/>
      <c r="I237" s="180"/>
      <c r="J237" s="180"/>
      <c r="M237" s="169"/>
      <c r="N237" s="169"/>
    </row>
    <row r="238" spans="2:14" ht="13">
      <c r="B238" s="1"/>
      <c r="C238" s="1"/>
      <c r="D238" s="21"/>
      <c r="E238" s="21"/>
      <c r="F238" s="21"/>
      <c r="I238" s="180"/>
      <c r="J238" s="180"/>
      <c r="M238" s="169"/>
      <c r="N238" s="169"/>
    </row>
    <row r="239" spans="2:14" ht="13">
      <c r="B239" s="1"/>
      <c r="C239" s="1"/>
      <c r="D239" s="21"/>
      <c r="E239" s="21"/>
      <c r="F239" s="21"/>
      <c r="I239" s="180"/>
      <c r="J239" s="180"/>
      <c r="M239" s="169"/>
      <c r="N239" s="169"/>
    </row>
    <row r="240" spans="2:14" ht="13">
      <c r="B240" s="1"/>
      <c r="C240" s="1"/>
      <c r="D240" s="21"/>
      <c r="E240" s="21"/>
      <c r="F240" s="21"/>
      <c r="I240" s="180"/>
      <c r="J240" s="180"/>
      <c r="M240" s="169"/>
      <c r="N240" s="169"/>
    </row>
    <row r="241" spans="2:14" ht="13">
      <c r="B241" s="1"/>
      <c r="C241" s="1"/>
      <c r="D241" s="21"/>
      <c r="E241" s="21"/>
      <c r="F241" s="21"/>
      <c r="I241" s="180"/>
      <c r="J241" s="180"/>
      <c r="M241" s="169"/>
      <c r="N241" s="169"/>
    </row>
    <row r="242" spans="2:14" ht="13">
      <c r="B242" s="1"/>
      <c r="C242" s="1"/>
      <c r="D242" s="21"/>
      <c r="E242" s="21"/>
      <c r="F242" s="21"/>
      <c r="I242" s="180"/>
      <c r="J242" s="180"/>
      <c r="M242" s="169"/>
      <c r="N242" s="169"/>
    </row>
    <row r="243" spans="2:14" ht="13">
      <c r="B243" s="1"/>
      <c r="C243" s="1"/>
      <c r="D243" s="21"/>
      <c r="E243" s="21"/>
      <c r="F243" s="21"/>
      <c r="I243" s="180"/>
      <c r="J243" s="180"/>
      <c r="M243" s="169"/>
      <c r="N243" s="169"/>
    </row>
    <row r="244" spans="2:14" ht="13">
      <c r="B244" s="1"/>
      <c r="C244" s="1"/>
      <c r="D244" s="21"/>
      <c r="E244" s="21"/>
      <c r="F244" s="21"/>
      <c r="I244" s="180"/>
      <c r="J244" s="180"/>
      <c r="M244" s="169"/>
      <c r="N244" s="169"/>
    </row>
    <row r="245" spans="2:14" ht="13">
      <c r="B245" s="1"/>
      <c r="C245" s="1"/>
      <c r="D245" s="21"/>
      <c r="E245" s="21"/>
      <c r="F245" s="21"/>
      <c r="I245" s="180"/>
      <c r="J245" s="180"/>
      <c r="M245" s="169"/>
      <c r="N245" s="169"/>
    </row>
    <row r="246" spans="2:14" ht="13">
      <c r="B246" s="1"/>
      <c r="C246" s="1"/>
      <c r="D246" s="21"/>
      <c r="E246" s="21"/>
      <c r="F246" s="21"/>
      <c r="I246" s="180"/>
      <c r="J246" s="180"/>
      <c r="M246" s="169"/>
      <c r="N246" s="169"/>
    </row>
    <row r="247" spans="2:14" ht="13">
      <c r="B247" s="1"/>
      <c r="C247" s="1"/>
      <c r="D247" s="21"/>
      <c r="E247" s="21"/>
      <c r="F247" s="21"/>
      <c r="I247" s="180"/>
      <c r="J247" s="180"/>
      <c r="M247" s="169"/>
      <c r="N247" s="169"/>
    </row>
    <row r="248" spans="2:14" ht="13">
      <c r="B248" s="1"/>
      <c r="C248" s="1"/>
      <c r="D248" s="21"/>
      <c r="E248" s="21"/>
      <c r="F248" s="21"/>
      <c r="I248" s="180"/>
      <c r="J248" s="180"/>
      <c r="M248" s="169"/>
      <c r="N248" s="169"/>
    </row>
    <row r="249" spans="2:14" ht="13">
      <c r="B249" s="1"/>
      <c r="C249" s="1"/>
      <c r="D249" s="21"/>
      <c r="E249" s="21"/>
      <c r="F249" s="21"/>
      <c r="I249" s="180"/>
      <c r="J249" s="180"/>
      <c r="M249" s="169"/>
      <c r="N249" s="169"/>
    </row>
    <row r="250" spans="2:14" ht="13">
      <c r="B250" s="1"/>
      <c r="C250" s="1"/>
      <c r="D250" s="21"/>
      <c r="E250" s="21"/>
      <c r="F250" s="21"/>
      <c r="I250" s="180"/>
      <c r="J250" s="180"/>
      <c r="M250" s="169"/>
      <c r="N250" s="169"/>
    </row>
    <row r="251" spans="2:14" ht="13">
      <c r="B251" s="1"/>
      <c r="C251" s="1"/>
      <c r="D251" s="21"/>
      <c r="E251" s="21"/>
      <c r="F251" s="21"/>
      <c r="I251" s="180"/>
      <c r="J251" s="180"/>
      <c r="M251" s="169"/>
      <c r="N251" s="169"/>
    </row>
    <row r="252" spans="2:14" ht="13">
      <c r="B252" s="1"/>
      <c r="C252" s="1"/>
      <c r="D252" s="21"/>
      <c r="E252" s="21"/>
      <c r="F252" s="21"/>
      <c r="I252" s="180"/>
      <c r="J252" s="180"/>
      <c r="M252" s="169"/>
      <c r="N252" s="169"/>
    </row>
    <row r="253" spans="2:14" ht="13">
      <c r="B253" s="1"/>
      <c r="C253" s="1"/>
      <c r="D253" s="21"/>
      <c r="E253" s="21"/>
      <c r="F253" s="21"/>
      <c r="I253" s="180"/>
      <c r="J253" s="180"/>
      <c r="M253" s="169"/>
      <c r="N253" s="169"/>
    </row>
    <row r="254" spans="2:14" ht="13">
      <c r="B254" s="1"/>
      <c r="C254" s="1"/>
      <c r="D254" s="21"/>
      <c r="E254" s="21"/>
      <c r="F254" s="21"/>
      <c r="I254" s="180"/>
      <c r="J254" s="180"/>
      <c r="M254" s="169"/>
      <c r="N254" s="169"/>
    </row>
    <row r="255" spans="2:14" ht="13">
      <c r="B255" s="1"/>
      <c r="C255" s="1"/>
      <c r="D255" s="21"/>
      <c r="E255" s="21"/>
      <c r="F255" s="21"/>
      <c r="I255" s="180"/>
      <c r="J255" s="180"/>
      <c r="M255" s="169"/>
      <c r="N255" s="169"/>
    </row>
    <row r="256" spans="2:14" ht="13">
      <c r="B256" s="1"/>
      <c r="C256" s="1"/>
      <c r="D256" s="21"/>
      <c r="E256" s="21"/>
      <c r="F256" s="21"/>
      <c r="I256" s="180"/>
      <c r="J256" s="180"/>
      <c r="M256" s="169"/>
      <c r="N256" s="169"/>
    </row>
    <row r="257" spans="2:14" ht="13">
      <c r="B257" s="1"/>
      <c r="C257" s="1"/>
      <c r="D257" s="21"/>
      <c r="E257" s="21"/>
      <c r="F257" s="21"/>
      <c r="I257" s="180"/>
      <c r="J257" s="180"/>
      <c r="M257" s="169"/>
      <c r="N257" s="169"/>
    </row>
    <row r="258" spans="2:14" ht="13">
      <c r="B258" s="1"/>
      <c r="C258" s="1"/>
      <c r="D258" s="21"/>
      <c r="E258" s="21"/>
      <c r="F258" s="21"/>
      <c r="I258" s="180"/>
      <c r="J258" s="180"/>
      <c r="M258" s="169"/>
      <c r="N258" s="169"/>
    </row>
    <row r="259" spans="2:14" ht="13">
      <c r="B259" s="1"/>
      <c r="C259" s="1"/>
      <c r="D259" s="21"/>
      <c r="E259" s="21"/>
      <c r="F259" s="21"/>
      <c r="I259" s="180"/>
      <c r="J259" s="180"/>
      <c r="M259" s="169"/>
      <c r="N259" s="169"/>
    </row>
    <row r="260" spans="2:14" ht="13">
      <c r="B260" s="1"/>
      <c r="C260" s="1"/>
      <c r="D260" s="21"/>
      <c r="E260" s="21"/>
      <c r="F260" s="21"/>
      <c r="I260" s="180"/>
      <c r="J260" s="180"/>
      <c r="M260" s="169"/>
      <c r="N260" s="169"/>
    </row>
    <row r="261" spans="2:14" ht="13">
      <c r="B261" s="1"/>
      <c r="C261" s="1"/>
      <c r="D261" s="21"/>
      <c r="E261" s="21"/>
      <c r="F261" s="21"/>
      <c r="I261" s="180"/>
      <c r="J261" s="180"/>
      <c r="M261" s="169"/>
      <c r="N261" s="169"/>
    </row>
    <row r="262" spans="2:14" ht="13">
      <c r="B262" s="1"/>
      <c r="C262" s="1"/>
      <c r="D262" s="21"/>
      <c r="E262" s="21"/>
      <c r="F262" s="21"/>
      <c r="I262" s="180"/>
      <c r="J262" s="180"/>
      <c r="M262" s="169"/>
      <c r="N262" s="169"/>
    </row>
    <row r="263" spans="2:14" ht="13">
      <c r="B263" s="1"/>
      <c r="C263" s="1"/>
      <c r="D263" s="21"/>
      <c r="E263" s="21"/>
      <c r="F263" s="21"/>
      <c r="I263" s="180"/>
      <c r="J263" s="180"/>
      <c r="M263" s="169"/>
      <c r="N263" s="169"/>
    </row>
    <row r="264" spans="2:14" ht="13">
      <c r="B264" s="1"/>
      <c r="C264" s="1"/>
      <c r="D264" s="21"/>
      <c r="E264" s="21"/>
      <c r="F264" s="21"/>
      <c r="I264" s="180"/>
      <c r="J264" s="180"/>
      <c r="M264" s="169"/>
      <c r="N264" s="169"/>
    </row>
    <row r="265" spans="2:14" ht="13">
      <c r="B265" s="1"/>
      <c r="C265" s="1"/>
      <c r="D265" s="21"/>
      <c r="E265" s="21"/>
      <c r="F265" s="21"/>
      <c r="I265" s="180"/>
      <c r="J265" s="180"/>
      <c r="M265" s="169"/>
      <c r="N265" s="169"/>
    </row>
    <row r="266" spans="2:14" ht="13">
      <c r="B266" s="1"/>
      <c r="C266" s="1"/>
      <c r="D266" s="21"/>
      <c r="E266" s="21"/>
      <c r="F266" s="21"/>
      <c r="I266" s="180"/>
      <c r="J266" s="180"/>
      <c r="M266" s="169"/>
      <c r="N266" s="169"/>
    </row>
    <row r="267" spans="2:14" ht="13">
      <c r="B267" s="1"/>
      <c r="C267" s="1"/>
      <c r="D267" s="21"/>
      <c r="E267" s="21"/>
      <c r="F267" s="21"/>
      <c r="I267" s="180"/>
      <c r="J267" s="180"/>
      <c r="M267" s="169"/>
      <c r="N267" s="169"/>
    </row>
    <row r="268" spans="2:14" ht="13">
      <c r="B268" s="1"/>
      <c r="C268" s="1"/>
      <c r="D268" s="21"/>
      <c r="E268" s="21"/>
      <c r="F268" s="21"/>
      <c r="I268" s="180"/>
      <c r="J268" s="180"/>
      <c r="M268" s="169"/>
      <c r="N268" s="169"/>
    </row>
    <row r="269" spans="2:14" ht="13">
      <c r="B269" s="1"/>
      <c r="C269" s="1"/>
      <c r="D269" s="21"/>
      <c r="E269" s="21"/>
      <c r="F269" s="21"/>
      <c r="I269" s="180"/>
      <c r="J269" s="180"/>
      <c r="M269" s="169"/>
      <c r="N269" s="169"/>
    </row>
    <row r="270" spans="2:14" ht="13">
      <c r="B270" s="1"/>
      <c r="C270" s="1"/>
      <c r="D270" s="21"/>
      <c r="E270" s="21"/>
      <c r="F270" s="21"/>
      <c r="I270" s="180"/>
      <c r="J270" s="180"/>
      <c r="M270" s="169"/>
      <c r="N270" s="169"/>
    </row>
    <row r="271" spans="2:14" ht="13">
      <c r="B271" s="1"/>
      <c r="C271" s="1"/>
      <c r="D271" s="21"/>
      <c r="E271" s="21"/>
      <c r="F271" s="21"/>
      <c r="I271" s="180"/>
      <c r="J271" s="180"/>
      <c r="M271" s="169"/>
      <c r="N271" s="169"/>
    </row>
    <row r="272" spans="2:14" ht="13">
      <c r="B272" s="1"/>
      <c r="C272" s="1"/>
      <c r="D272" s="21"/>
      <c r="E272" s="21"/>
      <c r="F272" s="21"/>
      <c r="I272" s="180"/>
      <c r="J272" s="180"/>
      <c r="M272" s="169"/>
      <c r="N272" s="169"/>
    </row>
    <row r="273" spans="2:14" ht="13">
      <c r="B273" s="1"/>
      <c r="C273" s="1"/>
      <c r="D273" s="21"/>
      <c r="E273" s="21"/>
      <c r="F273" s="21"/>
      <c r="I273" s="180"/>
      <c r="J273" s="180"/>
      <c r="M273" s="169"/>
      <c r="N273" s="169"/>
    </row>
    <row r="274" spans="2:14" ht="13">
      <c r="B274" s="1"/>
      <c r="C274" s="1"/>
      <c r="D274" s="21"/>
      <c r="E274" s="21"/>
      <c r="F274" s="21"/>
      <c r="I274" s="180"/>
      <c r="J274" s="180"/>
      <c r="M274" s="169"/>
      <c r="N274" s="169"/>
    </row>
    <row r="275" spans="2:14" ht="13">
      <c r="B275" s="1"/>
      <c r="C275" s="1"/>
      <c r="D275" s="21"/>
      <c r="E275" s="21"/>
      <c r="F275" s="21"/>
      <c r="I275" s="180"/>
      <c r="J275" s="180"/>
      <c r="M275" s="169"/>
      <c r="N275" s="169"/>
    </row>
    <row r="276" spans="2:14" ht="13">
      <c r="B276" s="1"/>
      <c r="C276" s="1"/>
      <c r="D276" s="21"/>
      <c r="E276" s="21"/>
      <c r="F276" s="21"/>
      <c r="I276" s="180"/>
      <c r="J276" s="180"/>
      <c r="M276" s="169"/>
      <c r="N276" s="169"/>
    </row>
    <row r="277" spans="2:14" ht="13">
      <c r="B277" s="1"/>
      <c r="C277" s="1"/>
      <c r="D277" s="21"/>
      <c r="E277" s="21"/>
      <c r="F277" s="21"/>
      <c r="I277" s="180"/>
      <c r="J277" s="180"/>
      <c r="M277" s="169"/>
      <c r="N277" s="169"/>
    </row>
    <row r="278" spans="2:14" ht="13">
      <c r="B278" s="1"/>
      <c r="C278" s="1"/>
      <c r="D278" s="21"/>
      <c r="E278" s="21"/>
      <c r="F278" s="21"/>
      <c r="I278" s="180"/>
      <c r="J278" s="180"/>
      <c r="M278" s="169"/>
      <c r="N278" s="169"/>
    </row>
    <row r="279" spans="2:14" ht="13">
      <c r="B279" s="1"/>
      <c r="C279" s="1"/>
      <c r="D279" s="21"/>
      <c r="E279" s="21"/>
      <c r="F279" s="21"/>
      <c r="I279" s="180"/>
      <c r="J279" s="180"/>
      <c r="M279" s="169"/>
      <c r="N279" s="169"/>
    </row>
    <row r="280" spans="2:14" ht="13">
      <c r="B280" s="1"/>
      <c r="C280" s="1"/>
      <c r="D280" s="21"/>
      <c r="E280" s="21"/>
      <c r="F280" s="21"/>
      <c r="I280" s="180"/>
      <c r="J280" s="180"/>
      <c r="M280" s="169"/>
      <c r="N280" s="169"/>
    </row>
    <row r="281" spans="2:14" ht="13">
      <c r="B281" s="1"/>
      <c r="C281" s="1"/>
      <c r="D281" s="21"/>
      <c r="E281" s="21"/>
      <c r="F281" s="21"/>
      <c r="I281" s="180"/>
      <c r="J281" s="180"/>
      <c r="M281" s="169"/>
      <c r="N281" s="169"/>
    </row>
    <row r="282" spans="2:14" ht="13">
      <c r="B282" s="1"/>
      <c r="C282" s="1"/>
      <c r="D282" s="21"/>
      <c r="E282" s="21"/>
      <c r="F282" s="21"/>
      <c r="I282" s="180"/>
      <c r="J282" s="180"/>
      <c r="M282" s="169"/>
      <c r="N282" s="169"/>
    </row>
    <row r="283" spans="2:14" ht="13">
      <c r="B283" s="1"/>
      <c r="C283" s="1"/>
      <c r="D283" s="21"/>
      <c r="E283" s="21"/>
      <c r="F283" s="21"/>
      <c r="I283" s="180"/>
      <c r="J283" s="180"/>
      <c r="M283" s="169"/>
      <c r="N283" s="169"/>
    </row>
    <row r="284" spans="2:14" ht="13">
      <c r="B284" s="1"/>
      <c r="C284" s="1"/>
      <c r="D284" s="21"/>
      <c r="E284" s="21"/>
      <c r="F284" s="21"/>
      <c r="I284" s="180"/>
      <c r="J284" s="180"/>
      <c r="M284" s="169"/>
      <c r="N284" s="169"/>
    </row>
    <row r="285" spans="2:14" ht="13">
      <c r="B285" s="1"/>
      <c r="C285" s="1"/>
      <c r="D285" s="21"/>
      <c r="E285" s="21"/>
      <c r="F285" s="21"/>
      <c r="I285" s="180"/>
      <c r="J285" s="180"/>
      <c r="M285" s="169"/>
      <c r="N285" s="169"/>
    </row>
    <row r="286" spans="2:14" ht="13">
      <c r="B286" s="1"/>
      <c r="C286" s="1"/>
      <c r="D286" s="21"/>
      <c r="E286" s="21"/>
      <c r="F286" s="21"/>
      <c r="I286" s="180"/>
      <c r="J286" s="180"/>
      <c r="M286" s="169"/>
      <c r="N286" s="169"/>
    </row>
    <row r="287" spans="2:14" ht="13">
      <c r="B287" s="1"/>
      <c r="C287" s="1"/>
      <c r="D287" s="21"/>
      <c r="E287" s="21"/>
      <c r="F287" s="21"/>
      <c r="I287" s="180"/>
      <c r="J287" s="180"/>
      <c r="M287" s="169"/>
      <c r="N287" s="169"/>
    </row>
    <row r="288" spans="2:14" ht="13">
      <c r="B288" s="1"/>
      <c r="C288" s="1"/>
      <c r="D288" s="21"/>
      <c r="E288" s="21"/>
      <c r="F288" s="21"/>
      <c r="I288" s="180"/>
      <c r="J288" s="180"/>
      <c r="M288" s="169"/>
      <c r="N288" s="169"/>
    </row>
    <row r="289" spans="2:14" ht="13">
      <c r="B289" s="1"/>
      <c r="C289" s="1"/>
      <c r="D289" s="21"/>
      <c r="E289" s="21"/>
      <c r="F289" s="21"/>
      <c r="I289" s="180"/>
      <c r="J289" s="180"/>
      <c r="M289" s="169"/>
      <c r="N289" s="169"/>
    </row>
    <row r="290" spans="2:14" ht="13">
      <c r="B290" s="1"/>
      <c r="C290" s="1"/>
      <c r="D290" s="21"/>
      <c r="E290" s="21"/>
      <c r="F290" s="21"/>
      <c r="I290" s="180"/>
      <c r="J290" s="180"/>
      <c r="M290" s="169"/>
      <c r="N290" s="169"/>
    </row>
    <row r="291" spans="2:14" ht="13">
      <c r="B291" s="1"/>
      <c r="C291" s="1"/>
      <c r="D291" s="21"/>
      <c r="E291" s="21"/>
      <c r="F291" s="21"/>
      <c r="I291" s="180"/>
      <c r="J291" s="180"/>
      <c r="M291" s="169"/>
      <c r="N291" s="169"/>
    </row>
    <row r="292" spans="2:14" ht="13">
      <c r="B292" s="1"/>
      <c r="C292" s="1"/>
      <c r="D292" s="21"/>
      <c r="E292" s="21"/>
      <c r="F292" s="21"/>
      <c r="I292" s="180"/>
      <c r="J292" s="180"/>
      <c r="M292" s="169"/>
      <c r="N292" s="169"/>
    </row>
    <row r="293" spans="2:14" ht="13">
      <c r="B293" s="1"/>
      <c r="C293" s="1"/>
      <c r="D293" s="21"/>
      <c r="E293" s="21"/>
      <c r="F293" s="21"/>
      <c r="I293" s="180"/>
      <c r="J293" s="180"/>
      <c r="M293" s="169"/>
      <c r="N293" s="169"/>
    </row>
    <row r="294" spans="2:14" ht="13">
      <c r="B294" s="1"/>
      <c r="C294" s="1"/>
      <c r="D294" s="21"/>
      <c r="E294" s="21"/>
      <c r="F294" s="21"/>
      <c r="I294" s="180"/>
      <c r="J294" s="180"/>
      <c r="M294" s="169"/>
      <c r="N294" s="169"/>
    </row>
    <row r="295" spans="2:14" ht="13">
      <c r="B295" s="1"/>
      <c r="C295" s="1"/>
      <c r="D295" s="21"/>
      <c r="E295" s="21"/>
      <c r="F295" s="21"/>
      <c r="I295" s="180"/>
      <c r="J295" s="180"/>
      <c r="M295" s="169"/>
      <c r="N295" s="169"/>
    </row>
    <row r="296" spans="2:14" ht="13">
      <c r="B296" s="1"/>
      <c r="C296" s="1"/>
      <c r="D296" s="21"/>
      <c r="E296" s="21"/>
      <c r="F296" s="21"/>
      <c r="I296" s="180"/>
      <c r="J296" s="180"/>
      <c r="M296" s="169"/>
      <c r="N296" s="169"/>
    </row>
    <row r="297" spans="2:14" ht="13">
      <c r="B297" s="1"/>
      <c r="C297" s="1"/>
      <c r="D297" s="21"/>
      <c r="E297" s="21"/>
      <c r="F297" s="21"/>
      <c r="I297" s="180"/>
      <c r="J297" s="180"/>
      <c r="M297" s="169"/>
      <c r="N297" s="169"/>
    </row>
    <row r="298" spans="2:14" ht="13">
      <c r="B298" s="1"/>
      <c r="C298" s="1"/>
      <c r="D298" s="21"/>
      <c r="E298" s="21"/>
      <c r="F298" s="21"/>
      <c r="I298" s="180"/>
      <c r="J298" s="180"/>
      <c r="M298" s="169"/>
      <c r="N298" s="169"/>
    </row>
    <row r="299" spans="2:14" ht="13">
      <c r="B299" s="1"/>
      <c r="C299" s="1"/>
      <c r="D299" s="21"/>
      <c r="E299" s="21"/>
      <c r="F299" s="21"/>
      <c r="I299" s="180"/>
      <c r="J299" s="180"/>
      <c r="M299" s="169"/>
      <c r="N299" s="169"/>
    </row>
    <row r="300" spans="2:14" ht="13">
      <c r="B300" s="1"/>
      <c r="C300" s="1"/>
      <c r="D300" s="21"/>
      <c r="E300" s="21"/>
      <c r="F300" s="21"/>
      <c r="I300" s="180"/>
      <c r="J300" s="180"/>
      <c r="M300" s="169"/>
      <c r="N300" s="169"/>
    </row>
    <row r="301" spans="2:14" ht="13">
      <c r="B301" s="1"/>
      <c r="C301" s="1"/>
      <c r="D301" s="21"/>
      <c r="E301" s="21"/>
      <c r="F301" s="21"/>
      <c r="I301" s="180"/>
      <c r="J301" s="180"/>
      <c r="M301" s="169"/>
      <c r="N301" s="169"/>
    </row>
    <row r="302" spans="2:14" ht="13">
      <c r="B302" s="1"/>
      <c r="C302" s="1"/>
      <c r="D302" s="21"/>
      <c r="E302" s="21"/>
      <c r="F302" s="21"/>
      <c r="I302" s="180"/>
      <c r="J302" s="180"/>
      <c r="M302" s="169"/>
      <c r="N302" s="169"/>
    </row>
    <row r="303" spans="2:14" ht="13">
      <c r="B303" s="1"/>
      <c r="C303" s="1"/>
      <c r="D303" s="21"/>
      <c r="E303" s="21"/>
      <c r="F303" s="21"/>
      <c r="I303" s="180"/>
      <c r="J303" s="180"/>
      <c r="M303" s="169"/>
      <c r="N303" s="169"/>
    </row>
    <row r="304" spans="2:14" ht="13">
      <c r="B304" s="1"/>
      <c r="C304" s="1"/>
      <c r="D304" s="21"/>
      <c r="E304" s="21"/>
      <c r="F304" s="21"/>
      <c r="I304" s="180"/>
      <c r="J304" s="180"/>
      <c r="M304" s="169"/>
      <c r="N304" s="169"/>
    </row>
    <row r="305" spans="2:14" ht="13">
      <c r="B305" s="1"/>
      <c r="C305" s="1"/>
      <c r="D305" s="21"/>
      <c r="E305" s="21"/>
      <c r="F305" s="21"/>
      <c r="I305" s="180"/>
      <c r="J305" s="180"/>
      <c r="M305" s="169"/>
      <c r="N305" s="169"/>
    </row>
    <row r="306" spans="2:14" ht="13">
      <c r="B306" s="1"/>
      <c r="C306" s="1"/>
      <c r="D306" s="21"/>
      <c r="E306" s="21"/>
      <c r="F306" s="21"/>
      <c r="I306" s="180"/>
      <c r="J306" s="180"/>
      <c r="M306" s="169"/>
      <c r="N306" s="169"/>
    </row>
    <row r="307" spans="2:14" ht="13">
      <c r="B307" s="1"/>
      <c r="C307" s="1"/>
      <c r="D307" s="21"/>
      <c r="E307" s="21"/>
      <c r="F307" s="21"/>
      <c r="I307" s="180"/>
      <c r="J307" s="180"/>
      <c r="M307" s="169"/>
      <c r="N307" s="169"/>
    </row>
    <row r="308" spans="2:14" ht="13">
      <c r="B308" s="1"/>
      <c r="C308" s="1"/>
      <c r="D308" s="21"/>
      <c r="E308" s="21"/>
      <c r="F308" s="21"/>
      <c r="I308" s="180"/>
      <c r="J308" s="180"/>
      <c r="M308" s="169"/>
      <c r="N308" s="169"/>
    </row>
    <row r="309" spans="2:14" ht="13">
      <c r="B309" s="1"/>
      <c r="C309" s="1"/>
      <c r="D309" s="21"/>
      <c r="E309" s="21"/>
      <c r="F309" s="21"/>
      <c r="I309" s="180"/>
      <c r="J309" s="180"/>
      <c r="M309" s="169"/>
      <c r="N309" s="169"/>
    </row>
    <row r="310" spans="2:14" ht="13">
      <c r="B310" s="1"/>
      <c r="C310" s="1"/>
      <c r="D310" s="21"/>
      <c r="E310" s="21"/>
      <c r="F310" s="21"/>
      <c r="I310" s="180"/>
      <c r="J310" s="180"/>
      <c r="M310" s="169"/>
      <c r="N310" s="169"/>
    </row>
    <row r="311" spans="2:14" ht="13">
      <c r="B311" s="1"/>
      <c r="C311" s="1"/>
      <c r="D311" s="21"/>
      <c r="E311" s="21"/>
      <c r="F311" s="21"/>
      <c r="I311" s="180"/>
      <c r="J311" s="180"/>
      <c r="M311" s="169"/>
      <c r="N311" s="169"/>
    </row>
    <row r="312" spans="2:14" ht="13">
      <c r="B312" s="1"/>
      <c r="C312" s="1"/>
      <c r="D312" s="21"/>
      <c r="E312" s="21"/>
      <c r="F312" s="21"/>
      <c r="I312" s="180"/>
      <c r="J312" s="180"/>
      <c r="M312" s="169"/>
      <c r="N312" s="169"/>
    </row>
    <row r="313" spans="2:14" ht="13">
      <c r="B313" s="1"/>
      <c r="C313" s="1"/>
      <c r="D313" s="21"/>
      <c r="E313" s="21"/>
      <c r="F313" s="21"/>
      <c r="I313" s="180"/>
      <c r="J313" s="180"/>
      <c r="M313" s="169"/>
      <c r="N313" s="169"/>
    </row>
    <row r="314" spans="2:14" ht="13">
      <c r="B314" s="1"/>
      <c r="C314" s="1"/>
      <c r="D314" s="21"/>
      <c r="E314" s="21"/>
      <c r="F314" s="21"/>
      <c r="I314" s="180"/>
      <c r="J314" s="180"/>
      <c r="M314" s="169"/>
      <c r="N314" s="169"/>
    </row>
    <row r="315" spans="2:14" ht="13">
      <c r="B315" s="1"/>
      <c r="C315" s="1"/>
      <c r="D315" s="21"/>
      <c r="E315" s="21"/>
      <c r="F315" s="21"/>
      <c r="I315" s="180"/>
      <c r="J315" s="180"/>
      <c r="M315" s="169"/>
      <c r="N315" s="169"/>
    </row>
    <row r="316" spans="2:14" ht="13">
      <c r="B316" s="1"/>
      <c r="C316" s="1"/>
      <c r="D316" s="21"/>
      <c r="E316" s="21"/>
      <c r="F316" s="21"/>
      <c r="I316" s="180"/>
      <c r="J316" s="180"/>
      <c r="M316" s="169"/>
      <c r="N316" s="169"/>
    </row>
    <row r="317" spans="2:14" ht="13">
      <c r="B317" s="1"/>
      <c r="C317" s="1"/>
      <c r="D317" s="21"/>
      <c r="E317" s="21"/>
      <c r="F317" s="21"/>
      <c r="I317" s="180"/>
      <c r="J317" s="180"/>
      <c r="M317" s="169"/>
      <c r="N317" s="169"/>
    </row>
    <row r="318" spans="2:14" ht="13">
      <c r="B318" s="1"/>
      <c r="C318" s="1"/>
      <c r="D318" s="21"/>
      <c r="E318" s="21"/>
      <c r="F318" s="21"/>
      <c r="I318" s="180"/>
      <c r="J318" s="180"/>
      <c r="M318" s="169"/>
      <c r="N318" s="169"/>
    </row>
    <row r="319" spans="2:14" ht="13">
      <c r="B319" s="1"/>
      <c r="C319" s="1"/>
      <c r="D319" s="21"/>
      <c r="E319" s="21"/>
      <c r="F319" s="21"/>
      <c r="I319" s="180"/>
      <c r="J319" s="180"/>
      <c r="M319" s="169"/>
      <c r="N319" s="169"/>
    </row>
    <row r="320" spans="2:14" ht="13">
      <c r="B320" s="1"/>
      <c r="C320" s="1"/>
      <c r="D320" s="21"/>
      <c r="E320" s="21"/>
      <c r="F320" s="21"/>
      <c r="I320" s="180"/>
      <c r="J320" s="180"/>
      <c r="M320" s="169"/>
      <c r="N320" s="169"/>
    </row>
    <row r="321" spans="2:14" ht="13">
      <c r="B321" s="1"/>
      <c r="C321" s="1"/>
      <c r="D321" s="21"/>
      <c r="E321" s="21"/>
      <c r="F321" s="21"/>
      <c r="I321" s="180"/>
      <c r="J321" s="180"/>
      <c r="M321" s="169"/>
      <c r="N321" s="169"/>
    </row>
    <row r="322" spans="2:14" ht="13">
      <c r="B322" s="1"/>
      <c r="C322" s="1"/>
      <c r="D322" s="21"/>
      <c r="E322" s="21"/>
      <c r="F322" s="21"/>
      <c r="I322" s="180"/>
      <c r="J322" s="180"/>
      <c r="M322" s="169"/>
      <c r="N322" s="169"/>
    </row>
    <row r="323" spans="2:14" ht="13">
      <c r="B323" s="1"/>
      <c r="C323" s="1"/>
      <c r="D323" s="21"/>
      <c r="E323" s="21"/>
      <c r="F323" s="21"/>
      <c r="I323" s="180"/>
      <c r="J323" s="180"/>
      <c r="M323" s="169"/>
      <c r="N323" s="169"/>
    </row>
    <row r="324" spans="2:14" ht="13">
      <c r="B324" s="1"/>
      <c r="C324" s="1"/>
      <c r="D324" s="21"/>
      <c r="E324" s="21"/>
      <c r="F324" s="21"/>
      <c r="I324" s="180"/>
      <c r="J324" s="180"/>
      <c r="M324" s="169"/>
      <c r="N324" s="169"/>
    </row>
    <row r="325" spans="2:14" ht="13">
      <c r="B325" s="1"/>
      <c r="C325" s="1"/>
      <c r="D325" s="21"/>
      <c r="E325" s="21"/>
      <c r="F325" s="21"/>
      <c r="I325" s="180"/>
      <c r="J325" s="180"/>
      <c r="M325" s="169"/>
      <c r="N325" s="169"/>
    </row>
    <row r="326" spans="2:14" ht="13">
      <c r="B326" s="1"/>
      <c r="C326" s="1"/>
      <c r="D326" s="21"/>
      <c r="E326" s="21"/>
      <c r="F326" s="21"/>
      <c r="I326" s="180"/>
      <c r="J326" s="180"/>
      <c r="M326" s="169"/>
      <c r="N326" s="169"/>
    </row>
    <row r="327" spans="2:14" ht="13">
      <c r="B327" s="1"/>
      <c r="C327" s="1"/>
      <c r="D327" s="21"/>
      <c r="E327" s="21"/>
      <c r="F327" s="21"/>
      <c r="I327" s="180"/>
      <c r="J327" s="180"/>
      <c r="M327" s="169"/>
      <c r="N327" s="169"/>
    </row>
    <row r="328" spans="2:14" ht="13">
      <c r="B328" s="1"/>
      <c r="C328" s="1"/>
      <c r="D328" s="21"/>
      <c r="E328" s="21"/>
      <c r="F328" s="21"/>
      <c r="I328" s="180"/>
      <c r="J328" s="180"/>
      <c r="M328" s="169"/>
      <c r="N328" s="169"/>
    </row>
    <row r="329" spans="2:14" ht="13">
      <c r="B329" s="1"/>
      <c r="C329" s="1"/>
      <c r="D329" s="21"/>
      <c r="E329" s="21"/>
      <c r="F329" s="21"/>
      <c r="I329" s="180"/>
      <c r="J329" s="180"/>
      <c r="M329" s="169"/>
      <c r="N329" s="169"/>
    </row>
    <row r="330" spans="2:14" ht="13">
      <c r="B330" s="1"/>
      <c r="C330" s="1"/>
      <c r="D330" s="21"/>
      <c r="E330" s="21"/>
      <c r="F330" s="21"/>
      <c r="I330" s="180"/>
      <c r="J330" s="180"/>
      <c r="M330" s="169"/>
      <c r="N330" s="169"/>
    </row>
    <row r="331" spans="2:14" ht="13">
      <c r="B331" s="1"/>
      <c r="C331" s="1"/>
      <c r="D331" s="21"/>
      <c r="E331" s="21"/>
      <c r="F331" s="21"/>
      <c r="I331" s="180"/>
      <c r="J331" s="180"/>
      <c r="M331" s="169"/>
      <c r="N331" s="169"/>
    </row>
    <row r="332" spans="2:14" ht="13">
      <c r="B332" s="1"/>
      <c r="C332" s="1"/>
      <c r="D332" s="21"/>
      <c r="E332" s="21"/>
      <c r="F332" s="21"/>
      <c r="I332" s="180"/>
      <c r="J332" s="180"/>
      <c r="M332" s="169"/>
      <c r="N332" s="169"/>
    </row>
    <row r="333" spans="2:14" ht="13">
      <c r="B333" s="1"/>
      <c r="C333" s="1"/>
      <c r="D333" s="21"/>
      <c r="E333" s="21"/>
      <c r="F333" s="21"/>
      <c r="I333" s="180"/>
      <c r="J333" s="180"/>
      <c r="M333" s="169"/>
      <c r="N333" s="169"/>
    </row>
    <row r="334" spans="2:14" ht="13">
      <c r="B334" s="1"/>
      <c r="C334" s="1"/>
      <c r="D334" s="21"/>
      <c r="E334" s="21"/>
      <c r="F334" s="21"/>
      <c r="I334" s="180"/>
      <c r="J334" s="180"/>
      <c r="M334" s="169"/>
      <c r="N334" s="169"/>
    </row>
    <row r="335" spans="2:14" ht="13">
      <c r="B335" s="1"/>
      <c r="C335" s="1"/>
      <c r="D335" s="21"/>
      <c r="E335" s="21"/>
      <c r="F335" s="21"/>
      <c r="I335" s="180"/>
      <c r="J335" s="180"/>
      <c r="M335" s="169"/>
      <c r="N335" s="169"/>
    </row>
    <row r="336" spans="2:14" ht="13">
      <c r="B336" s="1"/>
      <c r="C336" s="1"/>
      <c r="D336" s="21"/>
      <c r="E336" s="21"/>
      <c r="F336" s="21"/>
      <c r="I336" s="180"/>
      <c r="J336" s="180"/>
      <c r="M336" s="169"/>
      <c r="N336" s="169"/>
    </row>
    <row r="337" spans="2:14" ht="13">
      <c r="B337" s="1"/>
      <c r="C337" s="1"/>
      <c r="D337" s="21"/>
      <c r="E337" s="21"/>
      <c r="F337" s="21"/>
      <c r="I337" s="180"/>
      <c r="J337" s="180"/>
      <c r="M337" s="169"/>
      <c r="N337" s="169"/>
    </row>
    <row r="338" spans="2:14" ht="13">
      <c r="B338" s="1"/>
      <c r="C338" s="1"/>
      <c r="D338" s="21"/>
      <c r="E338" s="21"/>
      <c r="F338" s="21"/>
      <c r="I338" s="180"/>
      <c r="J338" s="180"/>
      <c r="M338" s="169"/>
      <c r="N338" s="169"/>
    </row>
    <row r="339" spans="2:14" ht="13">
      <c r="B339" s="1"/>
      <c r="C339" s="1"/>
      <c r="D339" s="21"/>
      <c r="E339" s="21"/>
      <c r="F339" s="21"/>
      <c r="I339" s="180"/>
      <c r="J339" s="180"/>
      <c r="M339" s="169"/>
      <c r="N339" s="169"/>
    </row>
    <row r="340" spans="2:14" ht="13">
      <c r="B340" s="1"/>
      <c r="C340" s="1"/>
      <c r="D340" s="21"/>
      <c r="E340" s="21"/>
      <c r="F340" s="21"/>
      <c r="I340" s="180"/>
      <c r="J340" s="180"/>
      <c r="M340" s="169"/>
      <c r="N340" s="169"/>
    </row>
    <row r="341" spans="2:14" ht="13">
      <c r="B341" s="1"/>
      <c r="C341" s="1"/>
      <c r="D341" s="21"/>
      <c r="E341" s="21"/>
      <c r="F341" s="21"/>
      <c r="I341" s="180"/>
      <c r="J341" s="180"/>
      <c r="M341" s="169"/>
      <c r="N341" s="169"/>
    </row>
    <row r="342" spans="2:14" ht="13">
      <c r="B342" s="1"/>
      <c r="C342" s="1"/>
      <c r="D342" s="21"/>
      <c r="E342" s="21"/>
      <c r="F342" s="21"/>
      <c r="I342" s="180"/>
      <c r="J342" s="180"/>
      <c r="M342" s="169"/>
      <c r="N342" s="169"/>
    </row>
    <row r="343" spans="2:14" ht="13">
      <c r="B343" s="1"/>
      <c r="C343" s="1"/>
      <c r="D343" s="21"/>
      <c r="E343" s="21"/>
      <c r="F343" s="21"/>
      <c r="I343" s="180"/>
      <c r="J343" s="180"/>
      <c r="M343" s="169"/>
      <c r="N343" s="169"/>
    </row>
    <row r="344" spans="2:14" ht="13">
      <c r="B344" s="1"/>
      <c r="C344" s="1"/>
      <c r="D344" s="21"/>
      <c r="E344" s="21"/>
      <c r="F344" s="21"/>
      <c r="I344" s="180"/>
      <c r="J344" s="180"/>
      <c r="M344" s="169"/>
      <c r="N344" s="169"/>
    </row>
    <row r="345" spans="2:14" ht="13">
      <c r="B345" s="1"/>
      <c r="C345" s="1"/>
      <c r="D345" s="21"/>
      <c r="E345" s="21"/>
      <c r="F345" s="21"/>
      <c r="I345" s="180"/>
      <c r="J345" s="180"/>
      <c r="M345" s="169"/>
      <c r="N345" s="169"/>
    </row>
    <row r="346" spans="2:14" ht="13">
      <c r="B346" s="1"/>
      <c r="C346" s="1"/>
      <c r="D346" s="21"/>
      <c r="E346" s="21"/>
      <c r="F346" s="21"/>
      <c r="I346" s="180"/>
      <c r="J346" s="180"/>
      <c r="M346" s="169"/>
      <c r="N346" s="169"/>
    </row>
    <row r="347" spans="2:14" ht="13">
      <c r="B347" s="1"/>
      <c r="C347" s="1"/>
      <c r="D347" s="21"/>
      <c r="E347" s="21"/>
      <c r="F347" s="21"/>
      <c r="I347" s="180"/>
      <c r="J347" s="180"/>
      <c r="M347" s="169"/>
      <c r="N347" s="169"/>
    </row>
    <row r="348" spans="2:14" ht="13">
      <c r="B348" s="1"/>
      <c r="C348" s="1"/>
      <c r="D348" s="21"/>
      <c r="E348" s="21"/>
      <c r="F348" s="21"/>
      <c r="I348" s="180"/>
      <c r="J348" s="180"/>
      <c r="M348" s="169"/>
      <c r="N348" s="169"/>
    </row>
    <row r="349" spans="2:14" ht="13">
      <c r="B349" s="1"/>
      <c r="C349" s="1"/>
      <c r="D349" s="21"/>
      <c r="E349" s="21"/>
      <c r="F349" s="21"/>
      <c r="I349" s="180"/>
      <c r="J349" s="180"/>
      <c r="M349" s="169"/>
      <c r="N349" s="169"/>
    </row>
    <row r="350" spans="2:14" ht="13">
      <c r="B350" s="1"/>
      <c r="C350" s="1"/>
      <c r="D350" s="21"/>
      <c r="E350" s="21"/>
      <c r="F350" s="21"/>
      <c r="I350" s="180"/>
      <c r="J350" s="180"/>
      <c r="M350" s="169"/>
      <c r="N350" s="169"/>
    </row>
    <row r="351" spans="2:14" ht="13">
      <c r="B351" s="1"/>
      <c r="C351" s="1"/>
      <c r="D351" s="21"/>
      <c r="E351" s="21"/>
      <c r="F351" s="21"/>
      <c r="I351" s="180"/>
      <c r="J351" s="180"/>
      <c r="M351" s="169"/>
      <c r="N351" s="169"/>
    </row>
    <row r="352" spans="2:14" ht="13">
      <c r="B352" s="1"/>
      <c r="C352" s="1"/>
      <c r="D352" s="21"/>
      <c r="E352" s="21"/>
      <c r="F352" s="21"/>
      <c r="I352" s="180"/>
      <c r="J352" s="180"/>
      <c r="M352" s="169"/>
      <c r="N352" s="169"/>
    </row>
    <row r="353" spans="2:14" ht="13">
      <c r="B353" s="1"/>
      <c r="C353" s="1"/>
      <c r="D353" s="21"/>
      <c r="E353" s="21"/>
      <c r="F353" s="21"/>
      <c r="I353" s="180"/>
      <c r="J353" s="180"/>
      <c r="M353" s="169"/>
      <c r="N353" s="169"/>
    </row>
    <row r="354" spans="2:14" ht="13">
      <c r="B354" s="1"/>
      <c r="C354" s="1"/>
      <c r="D354" s="21"/>
      <c r="E354" s="21"/>
      <c r="F354" s="21"/>
      <c r="I354" s="180"/>
      <c r="J354" s="180"/>
      <c r="M354" s="169"/>
      <c r="N354" s="169"/>
    </row>
    <row r="355" spans="2:14" ht="13">
      <c r="B355" s="1"/>
      <c r="C355" s="1"/>
      <c r="D355" s="21"/>
      <c r="E355" s="21"/>
      <c r="F355" s="21"/>
      <c r="I355" s="180"/>
      <c r="J355" s="180"/>
      <c r="M355" s="169"/>
      <c r="N355" s="169"/>
    </row>
    <row r="356" spans="2:14" ht="13">
      <c r="B356" s="1"/>
      <c r="C356" s="1"/>
      <c r="D356" s="21"/>
      <c r="E356" s="21"/>
      <c r="F356" s="21"/>
      <c r="I356" s="180"/>
      <c r="J356" s="180"/>
      <c r="M356" s="169"/>
      <c r="N356" s="169"/>
    </row>
    <row r="357" spans="2:14" ht="13">
      <c r="B357" s="1"/>
      <c r="C357" s="1"/>
      <c r="D357" s="21"/>
      <c r="E357" s="21"/>
      <c r="F357" s="21"/>
      <c r="I357" s="180"/>
      <c r="J357" s="180"/>
      <c r="M357" s="169"/>
      <c r="N357" s="169"/>
    </row>
    <row r="358" spans="2:14" ht="13">
      <c r="B358" s="1"/>
      <c r="C358" s="1"/>
      <c r="D358" s="21"/>
      <c r="E358" s="21"/>
      <c r="F358" s="21"/>
      <c r="I358" s="180"/>
      <c r="J358" s="180"/>
      <c r="M358" s="169"/>
      <c r="N358" s="169"/>
    </row>
    <row r="359" spans="2:14" ht="13">
      <c r="B359" s="1"/>
      <c r="C359" s="1"/>
      <c r="D359" s="21"/>
      <c r="E359" s="21"/>
      <c r="F359" s="21"/>
      <c r="I359" s="180"/>
      <c r="J359" s="180"/>
      <c r="M359" s="169"/>
      <c r="N359" s="169"/>
    </row>
    <row r="360" spans="2:14" ht="13">
      <c r="B360" s="1"/>
      <c r="C360" s="1"/>
      <c r="D360" s="21"/>
      <c r="E360" s="21"/>
      <c r="F360" s="21"/>
      <c r="I360" s="180"/>
      <c r="J360" s="180"/>
      <c r="M360" s="169"/>
      <c r="N360" s="169"/>
    </row>
    <row r="361" spans="2:14" ht="13">
      <c r="B361" s="1"/>
      <c r="C361" s="1"/>
      <c r="D361" s="21"/>
      <c r="E361" s="21"/>
      <c r="F361" s="21"/>
      <c r="I361" s="180"/>
      <c r="J361" s="180"/>
      <c r="M361" s="169"/>
      <c r="N361" s="169"/>
    </row>
    <row r="362" spans="2:14" ht="13">
      <c r="B362" s="1"/>
      <c r="C362" s="1"/>
      <c r="D362" s="21"/>
      <c r="E362" s="21"/>
      <c r="F362" s="21"/>
      <c r="I362" s="180"/>
      <c r="J362" s="180"/>
      <c r="M362" s="169"/>
      <c r="N362" s="169"/>
    </row>
    <row r="363" spans="2:14" ht="13">
      <c r="B363" s="1"/>
      <c r="C363" s="1"/>
      <c r="D363" s="21"/>
      <c r="E363" s="21"/>
      <c r="F363" s="21"/>
      <c r="I363" s="180"/>
      <c r="J363" s="180"/>
      <c r="M363" s="169"/>
      <c r="N363" s="169"/>
    </row>
    <row r="364" spans="2:14" ht="13">
      <c r="B364" s="1"/>
      <c r="C364" s="1"/>
      <c r="D364" s="21"/>
      <c r="E364" s="21"/>
      <c r="F364" s="21"/>
      <c r="I364" s="180"/>
      <c r="J364" s="180"/>
      <c r="M364" s="169"/>
      <c r="N364" s="169"/>
    </row>
    <row r="365" spans="2:14" ht="13">
      <c r="B365" s="1"/>
      <c r="C365" s="1"/>
      <c r="D365" s="21"/>
      <c r="E365" s="21"/>
      <c r="F365" s="21"/>
      <c r="I365" s="180"/>
      <c r="J365" s="180"/>
      <c r="M365" s="169"/>
      <c r="N365" s="169"/>
    </row>
    <row r="366" spans="2:14" ht="13">
      <c r="B366" s="1"/>
      <c r="C366" s="1"/>
      <c r="D366" s="21"/>
      <c r="E366" s="21"/>
      <c r="F366" s="21"/>
      <c r="I366" s="180"/>
      <c r="J366" s="180"/>
      <c r="M366" s="169"/>
      <c r="N366" s="169"/>
    </row>
    <row r="367" spans="2:14" ht="13">
      <c r="B367" s="1"/>
      <c r="C367" s="1"/>
      <c r="D367" s="21"/>
      <c r="E367" s="21"/>
      <c r="F367" s="21"/>
      <c r="I367" s="180"/>
      <c r="J367" s="180"/>
      <c r="M367" s="169"/>
      <c r="N367" s="169"/>
    </row>
    <row r="368" spans="2:14" ht="13">
      <c r="B368" s="1"/>
      <c r="C368" s="1"/>
      <c r="D368" s="21"/>
      <c r="E368" s="21"/>
      <c r="F368" s="21"/>
      <c r="I368" s="180"/>
      <c r="J368" s="180"/>
      <c r="M368" s="169"/>
      <c r="N368" s="169"/>
    </row>
    <row r="369" spans="2:14" ht="13">
      <c r="B369" s="1"/>
      <c r="C369" s="1"/>
      <c r="D369" s="21"/>
      <c r="E369" s="21"/>
      <c r="F369" s="21"/>
      <c r="I369" s="180"/>
      <c r="J369" s="180"/>
      <c r="M369" s="169"/>
      <c r="N369" s="169"/>
    </row>
    <row r="370" spans="2:14" ht="13">
      <c r="B370" s="1"/>
      <c r="C370" s="1"/>
      <c r="D370" s="21"/>
      <c r="E370" s="21"/>
      <c r="F370" s="21"/>
      <c r="I370" s="180"/>
      <c r="J370" s="180"/>
      <c r="M370" s="169"/>
      <c r="N370" s="169"/>
    </row>
    <row r="371" spans="2:14" ht="13">
      <c r="B371" s="1"/>
      <c r="C371" s="1"/>
      <c r="D371" s="21"/>
      <c r="E371" s="21"/>
      <c r="F371" s="21"/>
      <c r="I371" s="180"/>
      <c r="J371" s="180"/>
      <c r="M371" s="169"/>
      <c r="N371" s="169"/>
    </row>
    <row r="372" spans="2:14" ht="13">
      <c r="B372" s="1"/>
      <c r="C372" s="1"/>
      <c r="D372" s="21"/>
      <c r="E372" s="21"/>
      <c r="F372" s="21"/>
      <c r="I372" s="180"/>
      <c r="J372" s="180"/>
      <c r="M372" s="169"/>
      <c r="N372" s="169"/>
    </row>
    <row r="373" spans="2:14" ht="13">
      <c r="B373" s="1"/>
      <c r="C373" s="1"/>
      <c r="D373" s="21"/>
      <c r="E373" s="21"/>
      <c r="F373" s="21"/>
      <c r="I373" s="180"/>
      <c r="J373" s="180"/>
      <c r="M373" s="169"/>
      <c r="N373" s="169"/>
    </row>
    <row r="374" spans="2:14" ht="13">
      <c r="B374" s="1"/>
      <c r="C374" s="1"/>
      <c r="D374" s="21"/>
      <c r="E374" s="21"/>
      <c r="F374" s="21"/>
      <c r="I374" s="180"/>
      <c r="J374" s="180"/>
      <c r="M374" s="169"/>
      <c r="N374" s="169"/>
    </row>
    <row r="375" spans="2:14" ht="13">
      <c r="B375" s="1"/>
      <c r="C375" s="1"/>
      <c r="D375" s="21"/>
      <c r="E375" s="21"/>
      <c r="F375" s="21"/>
      <c r="I375" s="180"/>
      <c r="J375" s="180"/>
      <c r="M375" s="169"/>
      <c r="N375" s="169"/>
    </row>
    <row r="376" spans="2:14" ht="13">
      <c r="B376" s="1"/>
      <c r="C376" s="1"/>
      <c r="D376" s="21"/>
      <c r="E376" s="21"/>
      <c r="F376" s="21"/>
      <c r="I376" s="180"/>
      <c r="J376" s="180"/>
      <c r="M376" s="169"/>
      <c r="N376" s="169"/>
    </row>
    <row r="377" spans="2:14" ht="13">
      <c r="B377" s="1"/>
      <c r="C377" s="1"/>
      <c r="D377" s="21"/>
      <c r="E377" s="21"/>
      <c r="F377" s="21"/>
      <c r="I377" s="180"/>
      <c r="J377" s="180"/>
      <c r="M377" s="169"/>
      <c r="N377" s="169"/>
    </row>
    <row r="378" spans="2:14" ht="13">
      <c r="B378" s="1"/>
      <c r="C378" s="1"/>
      <c r="D378" s="21"/>
      <c r="E378" s="21"/>
      <c r="F378" s="21"/>
      <c r="I378" s="180"/>
      <c r="J378" s="180"/>
      <c r="M378" s="169"/>
      <c r="N378" s="169"/>
    </row>
    <row r="379" spans="2:14" ht="13">
      <c r="B379" s="1"/>
      <c r="C379" s="1"/>
      <c r="D379" s="21"/>
      <c r="E379" s="21"/>
      <c r="F379" s="21"/>
      <c r="I379" s="180"/>
      <c r="J379" s="180"/>
      <c r="M379" s="169"/>
      <c r="N379" s="169"/>
    </row>
    <row r="380" spans="2:14" ht="13">
      <c r="B380" s="1"/>
      <c r="C380" s="1"/>
      <c r="D380" s="21"/>
      <c r="E380" s="21"/>
      <c r="F380" s="21"/>
      <c r="I380" s="180"/>
      <c r="J380" s="180"/>
      <c r="M380" s="169"/>
      <c r="N380" s="169"/>
    </row>
    <row r="381" spans="2:14" ht="13">
      <c r="B381" s="1"/>
      <c r="C381" s="1"/>
      <c r="D381" s="21"/>
      <c r="E381" s="21"/>
      <c r="F381" s="21"/>
      <c r="I381" s="180"/>
      <c r="J381" s="180"/>
      <c r="M381" s="169"/>
      <c r="N381" s="169"/>
    </row>
    <row r="382" spans="2:14" ht="13">
      <c r="B382" s="1"/>
      <c r="C382" s="1"/>
      <c r="D382" s="21"/>
      <c r="E382" s="21"/>
      <c r="F382" s="21"/>
      <c r="I382" s="180"/>
      <c r="J382" s="180"/>
      <c r="M382" s="169"/>
      <c r="N382" s="169"/>
    </row>
    <row r="383" spans="2:14" ht="13">
      <c r="B383" s="1"/>
      <c r="C383" s="1"/>
      <c r="D383" s="21"/>
      <c r="E383" s="21"/>
      <c r="F383" s="21"/>
      <c r="I383" s="180"/>
      <c r="J383" s="180"/>
      <c r="M383" s="169"/>
      <c r="N383" s="169"/>
    </row>
    <row r="384" spans="2:14" ht="13">
      <c r="B384" s="1"/>
      <c r="C384" s="1"/>
      <c r="D384" s="21"/>
      <c r="E384" s="21"/>
      <c r="F384" s="21"/>
      <c r="I384" s="180"/>
      <c r="J384" s="180"/>
      <c r="M384" s="169"/>
      <c r="N384" s="169"/>
    </row>
    <row r="385" spans="2:14" ht="13">
      <c r="B385" s="1"/>
      <c r="C385" s="1"/>
      <c r="D385" s="21"/>
      <c r="E385" s="21"/>
      <c r="F385" s="21"/>
      <c r="I385" s="180"/>
      <c r="J385" s="180"/>
      <c r="M385" s="169"/>
      <c r="N385" s="169"/>
    </row>
    <row r="386" spans="2:14" ht="13">
      <c r="B386" s="1"/>
      <c r="C386" s="1"/>
      <c r="D386" s="21"/>
      <c r="E386" s="21"/>
      <c r="F386" s="21"/>
      <c r="I386" s="180"/>
      <c r="J386" s="180"/>
      <c r="M386" s="169"/>
      <c r="N386" s="169"/>
    </row>
    <row r="387" spans="2:14" ht="13">
      <c r="B387" s="1"/>
      <c r="C387" s="1"/>
      <c r="D387" s="21"/>
      <c r="E387" s="21"/>
      <c r="F387" s="21"/>
      <c r="I387" s="180"/>
      <c r="J387" s="180"/>
      <c r="M387" s="169"/>
      <c r="N387" s="169"/>
    </row>
    <row r="388" spans="2:14" ht="13">
      <c r="B388" s="1"/>
      <c r="C388" s="1"/>
      <c r="D388" s="21"/>
      <c r="E388" s="21"/>
      <c r="F388" s="21"/>
      <c r="I388" s="180"/>
      <c r="J388" s="180"/>
      <c r="M388" s="169"/>
      <c r="N388" s="169"/>
    </row>
    <row r="389" spans="2:14" ht="13">
      <c r="B389" s="1"/>
      <c r="C389" s="1"/>
      <c r="D389" s="21"/>
      <c r="E389" s="21"/>
      <c r="F389" s="21"/>
      <c r="I389" s="180"/>
      <c r="J389" s="180"/>
      <c r="M389" s="169"/>
      <c r="N389" s="169"/>
    </row>
    <row r="390" spans="2:14" ht="13">
      <c r="B390" s="1"/>
      <c r="C390" s="1"/>
      <c r="D390" s="21"/>
      <c r="E390" s="21"/>
      <c r="F390" s="21"/>
      <c r="I390" s="180"/>
      <c r="J390" s="180"/>
      <c r="M390" s="169"/>
      <c r="N390" s="169"/>
    </row>
    <row r="391" spans="2:14" ht="13">
      <c r="B391" s="1"/>
      <c r="C391" s="1"/>
      <c r="D391" s="21"/>
      <c r="E391" s="21"/>
      <c r="F391" s="21"/>
      <c r="I391" s="180"/>
      <c r="J391" s="180"/>
      <c r="M391" s="169"/>
      <c r="N391" s="169"/>
    </row>
    <row r="392" spans="2:14" ht="13">
      <c r="B392" s="1"/>
      <c r="C392" s="1"/>
      <c r="D392" s="21"/>
      <c r="E392" s="21"/>
      <c r="F392" s="21"/>
      <c r="I392" s="180"/>
      <c r="J392" s="180"/>
      <c r="M392" s="169"/>
      <c r="N392" s="169"/>
    </row>
    <row r="393" spans="2:14" ht="13">
      <c r="B393" s="1"/>
      <c r="C393" s="1"/>
      <c r="D393" s="21"/>
      <c r="E393" s="21"/>
      <c r="F393" s="21"/>
      <c r="I393" s="180"/>
      <c r="J393" s="180"/>
      <c r="M393" s="169"/>
      <c r="N393" s="169"/>
    </row>
    <row r="394" spans="2:14" ht="13">
      <c r="B394" s="1"/>
      <c r="C394" s="1"/>
      <c r="D394" s="21"/>
      <c r="E394" s="21"/>
      <c r="F394" s="21"/>
      <c r="I394" s="180"/>
      <c r="J394" s="180"/>
      <c r="M394" s="169"/>
      <c r="N394" s="169"/>
    </row>
    <row r="395" spans="2:14" ht="13">
      <c r="B395" s="1"/>
      <c r="C395" s="1"/>
      <c r="D395" s="21"/>
      <c r="E395" s="21"/>
      <c r="F395" s="21"/>
      <c r="I395" s="180"/>
      <c r="J395" s="180"/>
      <c r="M395" s="169"/>
      <c r="N395" s="169"/>
    </row>
    <row r="396" spans="2:14" ht="13">
      <c r="B396" s="1"/>
      <c r="C396" s="1"/>
      <c r="D396" s="21"/>
      <c r="E396" s="21"/>
      <c r="F396" s="21"/>
      <c r="I396" s="180"/>
      <c r="J396" s="180"/>
      <c r="M396" s="169"/>
      <c r="N396" s="169"/>
    </row>
    <row r="397" spans="2:14" ht="13">
      <c r="B397" s="1"/>
      <c r="C397" s="1"/>
      <c r="D397" s="21"/>
      <c r="E397" s="21"/>
      <c r="F397" s="21"/>
      <c r="I397" s="180"/>
      <c r="J397" s="180"/>
      <c r="M397" s="169"/>
      <c r="N397" s="169"/>
    </row>
    <row r="398" spans="2:14" ht="13">
      <c r="B398" s="1"/>
      <c r="C398" s="1"/>
      <c r="D398" s="21"/>
      <c r="E398" s="21"/>
      <c r="F398" s="21"/>
      <c r="I398" s="180"/>
      <c r="J398" s="180"/>
      <c r="M398" s="169"/>
      <c r="N398" s="169"/>
    </row>
    <row r="399" spans="2:14" ht="13">
      <c r="B399" s="1"/>
      <c r="C399" s="1"/>
      <c r="D399" s="21"/>
      <c r="E399" s="21"/>
      <c r="F399" s="21"/>
      <c r="I399" s="180"/>
      <c r="J399" s="180"/>
      <c r="M399" s="169"/>
      <c r="N399" s="169"/>
    </row>
    <row r="400" spans="2:14" ht="13">
      <c r="B400" s="1"/>
      <c r="C400" s="1"/>
      <c r="D400" s="21"/>
      <c r="E400" s="21"/>
      <c r="F400" s="21"/>
      <c r="I400" s="180"/>
      <c r="J400" s="180"/>
      <c r="M400" s="169"/>
      <c r="N400" s="169"/>
    </row>
    <row r="401" spans="2:14" ht="13">
      <c r="B401" s="1"/>
      <c r="C401" s="1"/>
      <c r="D401" s="21"/>
      <c r="E401" s="21"/>
      <c r="F401" s="21"/>
      <c r="I401" s="180"/>
      <c r="J401" s="180"/>
      <c r="M401" s="169"/>
      <c r="N401" s="169"/>
    </row>
    <row r="402" spans="2:14" ht="13">
      <c r="B402" s="1"/>
      <c r="C402" s="1"/>
      <c r="D402" s="21"/>
      <c r="E402" s="21"/>
      <c r="F402" s="21"/>
      <c r="I402" s="180"/>
      <c r="J402" s="180"/>
      <c r="M402" s="169"/>
      <c r="N402" s="169"/>
    </row>
    <row r="403" spans="2:14" ht="13">
      <c r="B403" s="1"/>
      <c r="C403" s="1"/>
      <c r="D403" s="21"/>
      <c r="E403" s="21"/>
      <c r="F403" s="21"/>
      <c r="I403" s="180"/>
      <c r="J403" s="180"/>
      <c r="M403" s="169"/>
      <c r="N403" s="169"/>
    </row>
    <row r="404" spans="2:14" ht="13">
      <c r="B404" s="1"/>
      <c r="C404" s="1"/>
      <c r="D404" s="21"/>
      <c r="E404" s="21"/>
      <c r="F404" s="21"/>
      <c r="I404" s="180"/>
      <c r="J404" s="180"/>
      <c r="M404" s="169"/>
      <c r="N404" s="169"/>
    </row>
    <row r="405" spans="2:14" ht="13">
      <c r="B405" s="1"/>
      <c r="C405" s="1"/>
      <c r="D405" s="21"/>
      <c r="E405" s="21"/>
      <c r="F405" s="21"/>
      <c r="I405" s="180"/>
      <c r="J405" s="180"/>
      <c r="M405" s="169"/>
      <c r="N405" s="169"/>
    </row>
    <row r="406" spans="2:14" ht="13">
      <c r="B406" s="1"/>
      <c r="C406" s="1"/>
      <c r="D406" s="21"/>
      <c r="E406" s="21"/>
      <c r="F406" s="21"/>
      <c r="I406" s="180"/>
      <c r="J406" s="180"/>
      <c r="M406" s="169"/>
      <c r="N406" s="169"/>
    </row>
    <row r="407" spans="2:14" ht="13">
      <c r="B407" s="1"/>
      <c r="C407" s="1"/>
      <c r="D407" s="21"/>
      <c r="E407" s="21"/>
      <c r="F407" s="21"/>
      <c r="I407" s="180"/>
      <c r="J407" s="180"/>
      <c r="M407" s="169"/>
      <c r="N407" s="169"/>
    </row>
    <row r="408" spans="2:14" ht="13">
      <c r="B408" s="1"/>
      <c r="C408" s="1"/>
      <c r="D408" s="21"/>
      <c r="E408" s="21"/>
      <c r="F408" s="21"/>
      <c r="I408" s="180"/>
      <c r="J408" s="180"/>
      <c r="M408" s="169"/>
      <c r="N408" s="169"/>
    </row>
    <row r="409" spans="2:14" ht="13">
      <c r="B409" s="1"/>
      <c r="C409" s="1"/>
      <c r="D409" s="21"/>
      <c r="E409" s="21"/>
      <c r="F409" s="21"/>
      <c r="I409" s="180"/>
      <c r="J409" s="180"/>
      <c r="M409" s="169"/>
      <c r="N409" s="169"/>
    </row>
    <row r="410" spans="2:14" ht="13">
      <c r="B410" s="1"/>
      <c r="C410" s="1"/>
      <c r="D410" s="21"/>
      <c r="E410" s="21"/>
      <c r="F410" s="21"/>
      <c r="I410" s="180"/>
      <c r="J410" s="180"/>
      <c r="M410" s="169"/>
      <c r="N410" s="169"/>
    </row>
    <row r="411" spans="2:14" ht="13">
      <c r="B411" s="1"/>
      <c r="C411" s="1"/>
      <c r="D411" s="21"/>
      <c r="E411" s="21"/>
      <c r="F411" s="21"/>
      <c r="I411" s="180"/>
      <c r="J411" s="180"/>
      <c r="M411" s="169"/>
      <c r="N411" s="169"/>
    </row>
    <row r="412" spans="2:14" ht="13">
      <c r="B412" s="1"/>
      <c r="C412" s="1"/>
      <c r="D412" s="21"/>
      <c r="E412" s="21"/>
      <c r="F412" s="21"/>
      <c r="I412" s="180"/>
      <c r="J412" s="180"/>
      <c r="M412" s="169"/>
      <c r="N412" s="169"/>
    </row>
    <row r="413" spans="2:14" ht="13">
      <c r="B413" s="1"/>
      <c r="C413" s="1"/>
      <c r="D413" s="21"/>
      <c r="E413" s="21"/>
      <c r="F413" s="21"/>
      <c r="I413" s="180"/>
      <c r="J413" s="180"/>
      <c r="M413" s="169"/>
      <c r="N413" s="169"/>
    </row>
    <row r="414" spans="2:14" ht="13">
      <c r="B414" s="1"/>
      <c r="C414" s="1"/>
      <c r="D414" s="21"/>
      <c r="E414" s="21"/>
      <c r="F414" s="21"/>
      <c r="I414" s="180"/>
      <c r="J414" s="180"/>
      <c r="M414" s="169"/>
      <c r="N414" s="169"/>
    </row>
    <row r="415" spans="2:14" ht="13">
      <c r="B415" s="1"/>
      <c r="C415" s="1"/>
      <c r="D415" s="21"/>
      <c r="E415" s="21"/>
      <c r="F415" s="21"/>
      <c r="I415" s="180"/>
      <c r="J415" s="180"/>
      <c r="M415" s="169"/>
      <c r="N415" s="169"/>
    </row>
    <row r="416" spans="2:14" ht="13">
      <c r="B416" s="1"/>
      <c r="C416" s="1"/>
      <c r="D416" s="21"/>
      <c r="E416" s="21"/>
      <c r="F416" s="21"/>
      <c r="I416" s="180"/>
      <c r="J416" s="180"/>
      <c r="M416" s="169"/>
      <c r="N416" s="169"/>
    </row>
    <row r="417" spans="2:14" ht="13">
      <c r="B417" s="1"/>
      <c r="C417" s="1"/>
      <c r="D417" s="21"/>
      <c r="E417" s="21"/>
      <c r="F417" s="21"/>
      <c r="I417" s="180"/>
      <c r="J417" s="180"/>
      <c r="M417" s="169"/>
      <c r="N417" s="169"/>
    </row>
    <row r="418" spans="2:14" ht="13">
      <c r="B418" s="1"/>
      <c r="C418" s="1"/>
      <c r="D418" s="21"/>
      <c r="E418" s="21"/>
      <c r="F418" s="21"/>
      <c r="I418" s="180"/>
      <c r="J418" s="180"/>
      <c r="M418" s="169"/>
      <c r="N418" s="169"/>
    </row>
    <row r="419" spans="2:14" ht="13">
      <c r="B419" s="1"/>
      <c r="C419" s="1"/>
      <c r="D419" s="21"/>
      <c r="E419" s="21"/>
      <c r="F419" s="21"/>
      <c r="I419" s="180"/>
      <c r="J419" s="180"/>
      <c r="M419" s="169"/>
      <c r="N419" s="169"/>
    </row>
    <row r="420" spans="2:14" ht="13">
      <c r="B420" s="1"/>
      <c r="C420" s="1"/>
      <c r="D420" s="21"/>
      <c r="E420" s="21"/>
      <c r="F420" s="21"/>
      <c r="I420" s="180"/>
      <c r="J420" s="180"/>
      <c r="M420" s="169"/>
      <c r="N420" s="169"/>
    </row>
    <row r="421" spans="2:14" ht="13">
      <c r="B421" s="1"/>
      <c r="C421" s="1"/>
      <c r="D421" s="21"/>
      <c r="E421" s="21"/>
      <c r="F421" s="21"/>
      <c r="I421" s="180"/>
      <c r="J421" s="180"/>
      <c r="M421" s="169"/>
      <c r="N421" s="169"/>
    </row>
    <row r="422" spans="2:14" ht="13">
      <c r="B422" s="1"/>
      <c r="C422" s="1"/>
      <c r="D422" s="21"/>
      <c r="E422" s="21"/>
      <c r="F422" s="21"/>
      <c r="I422" s="180"/>
      <c r="J422" s="180"/>
      <c r="M422" s="169"/>
      <c r="N422" s="169"/>
    </row>
    <row r="423" spans="2:14" ht="13">
      <c r="B423" s="1"/>
      <c r="C423" s="1"/>
      <c r="D423" s="21"/>
      <c r="E423" s="21"/>
      <c r="F423" s="21"/>
      <c r="I423" s="180"/>
      <c r="J423" s="180"/>
      <c r="M423" s="169"/>
      <c r="N423" s="169"/>
    </row>
    <row r="424" spans="2:14" ht="13">
      <c r="B424" s="1"/>
      <c r="C424" s="1"/>
      <c r="D424" s="21"/>
      <c r="E424" s="21"/>
      <c r="F424" s="21"/>
      <c r="I424" s="180"/>
      <c r="J424" s="180"/>
      <c r="M424" s="169"/>
      <c r="N424" s="169"/>
    </row>
    <row r="425" spans="2:14" ht="13">
      <c r="B425" s="1"/>
      <c r="C425" s="1"/>
      <c r="D425" s="21"/>
      <c r="E425" s="21"/>
      <c r="F425" s="21"/>
      <c r="I425" s="180"/>
      <c r="J425" s="180"/>
      <c r="M425" s="169"/>
      <c r="N425" s="169"/>
    </row>
    <row r="426" spans="2:14" ht="13">
      <c r="B426" s="1"/>
      <c r="C426" s="1"/>
      <c r="D426" s="21"/>
      <c r="E426" s="21"/>
      <c r="F426" s="21"/>
      <c r="I426" s="180"/>
      <c r="J426" s="180"/>
      <c r="M426" s="169"/>
      <c r="N426" s="169"/>
    </row>
    <row r="427" spans="2:14" ht="13">
      <c r="B427" s="1"/>
      <c r="C427" s="1"/>
      <c r="D427" s="21"/>
      <c r="E427" s="21"/>
      <c r="F427" s="21"/>
      <c r="I427" s="180"/>
      <c r="J427" s="180"/>
      <c r="M427" s="169"/>
      <c r="N427" s="169"/>
    </row>
    <row r="428" spans="2:14" ht="13">
      <c r="B428" s="1"/>
      <c r="C428" s="1"/>
      <c r="D428" s="21"/>
      <c r="E428" s="21"/>
      <c r="F428" s="21"/>
      <c r="I428" s="180"/>
      <c r="J428" s="180"/>
      <c r="M428" s="169"/>
      <c r="N428" s="169"/>
    </row>
    <row r="429" spans="2:14" ht="13">
      <c r="B429" s="1"/>
      <c r="C429" s="1"/>
      <c r="D429" s="21"/>
      <c r="E429" s="21"/>
      <c r="F429" s="21"/>
      <c r="I429" s="180"/>
      <c r="J429" s="180"/>
      <c r="M429" s="169"/>
      <c r="N429" s="169"/>
    </row>
    <row r="430" spans="2:14" ht="13">
      <c r="B430" s="1"/>
      <c r="C430" s="1"/>
      <c r="D430" s="21"/>
      <c r="E430" s="21"/>
      <c r="F430" s="21"/>
      <c r="I430" s="180"/>
      <c r="J430" s="180"/>
      <c r="M430" s="169"/>
      <c r="N430" s="169"/>
    </row>
    <row r="431" spans="2:14" ht="13">
      <c r="B431" s="1"/>
      <c r="C431" s="1"/>
      <c r="D431" s="21"/>
      <c r="E431" s="21"/>
      <c r="F431" s="21"/>
      <c r="I431" s="180"/>
      <c r="J431" s="180"/>
      <c r="M431" s="169"/>
      <c r="N431" s="169"/>
    </row>
    <row r="432" spans="2:14" ht="13">
      <c r="B432" s="1"/>
      <c r="C432" s="1"/>
      <c r="D432" s="21"/>
      <c r="E432" s="21"/>
      <c r="F432" s="21"/>
      <c r="I432" s="180"/>
      <c r="J432" s="180"/>
      <c r="M432" s="169"/>
      <c r="N432" s="169"/>
    </row>
    <row r="433" spans="2:14" ht="13">
      <c r="B433" s="1"/>
      <c r="C433" s="1"/>
      <c r="D433" s="21"/>
      <c r="E433" s="21"/>
      <c r="F433" s="21"/>
      <c r="I433" s="180"/>
      <c r="J433" s="180"/>
      <c r="M433" s="169"/>
      <c r="N433" s="169"/>
    </row>
    <row r="434" spans="2:14" ht="13">
      <c r="B434" s="1"/>
      <c r="C434" s="1"/>
      <c r="D434" s="21"/>
      <c r="E434" s="21"/>
      <c r="F434" s="21"/>
      <c r="I434" s="180"/>
      <c r="J434" s="180"/>
      <c r="M434" s="169"/>
      <c r="N434" s="169"/>
    </row>
    <row r="435" spans="2:14" ht="13">
      <c r="B435" s="1"/>
      <c r="C435" s="1"/>
      <c r="D435" s="21"/>
      <c r="E435" s="21"/>
      <c r="F435" s="21"/>
      <c r="I435" s="180"/>
      <c r="J435" s="180"/>
      <c r="M435" s="169"/>
      <c r="N435" s="169"/>
    </row>
    <row r="436" spans="2:14" ht="13">
      <c r="B436" s="1"/>
      <c r="C436" s="1"/>
      <c r="D436" s="21"/>
      <c r="E436" s="21"/>
      <c r="F436" s="21"/>
      <c r="I436" s="180"/>
      <c r="J436" s="180"/>
      <c r="M436" s="169"/>
      <c r="N436" s="169"/>
    </row>
    <row r="437" spans="2:14" ht="13">
      <c r="B437" s="1"/>
      <c r="C437" s="1"/>
      <c r="D437" s="21"/>
      <c r="E437" s="21"/>
      <c r="F437" s="21"/>
      <c r="I437" s="180"/>
      <c r="J437" s="180"/>
      <c r="M437" s="169"/>
      <c r="N437" s="169"/>
    </row>
    <row r="438" spans="2:14" ht="13">
      <c r="B438" s="1"/>
      <c r="C438" s="1"/>
      <c r="D438" s="21"/>
      <c r="E438" s="21"/>
      <c r="F438" s="21"/>
      <c r="I438" s="180"/>
      <c r="J438" s="180"/>
      <c r="M438" s="169"/>
      <c r="N438" s="169"/>
    </row>
    <row r="439" spans="2:14" ht="13">
      <c r="B439" s="1"/>
      <c r="C439" s="1"/>
      <c r="D439" s="21"/>
      <c r="E439" s="21"/>
      <c r="F439" s="21"/>
      <c r="I439" s="180"/>
      <c r="J439" s="180"/>
      <c r="M439" s="169"/>
      <c r="N439" s="169"/>
    </row>
    <row r="440" spans="2:14" ht="13">
      <c r="B440" s="1"/>
      <c r="C440" s="1"/>
      <c r="D440" s="21"/>
      <c r="E440" s="21"/>
      <c r="F440" s="21"/>
      <c r="I440" s="180"/>
      <c r="J440" s="180"/>
      <c r="M440" s="169"/>
      <c r="N440" s="169"/>
    </row>
    <row r="441" spans="2:14" ht="13">
      <c r="B441" s="1"/>
      <c r="C441" s="1"/>
      <c r="D441" s="21"/>
      <c r="E441" s="21"/>
      <c r="F441" s="21"/>
      <c r="I441" s="180"/>
      <c r="J441" s="180"/>
      <c r="M441" s="169"/>
      <c r="N441" s="169"/>
    </row>
    <row r="442" spans="2:14" ht="13">
      <c r="B442" s="1"/>
      <c r="C442" s="1"/>
      <c r="D442" s="21"/>
      <c r="E442" s="21"/>
      <c r="F442" s="21"/>
      <c r="I442" s="180"/>
      <c r="J442" s="180"/>
      <c r="M442" s="169"/>
      <c r="N442" s="169"/>
    </row>
    <row r="443" spans="2:14" ht="13">
      <c r="B443" s="1"/>
      <c r="C443" s="1"/>
      <c r="D443" s="21"/>
      <c r="E443" s="21"/>
      <c r="F443" s="21"/>
      <c r="I443" s="180"/>
      <c r="J443" s="180"/>
      <c r="M443" s="169"/>
      <c r="N443" s="169"/>
    </row>
    <row r="444" spans="2:14" ht="13">
      <c r="B444" s="1"/>
      <c r="C444" s="1"/>
      <c r="D444" s="21"/>
      <c r="E444" s="21"/>
      <c r="F444" s="21"/>
      <c r="I444" s="180"/>
      <c r="J444" s="180"/>
      <c r="M444" s="169"/>
      <c r="N444" s="169"/>
    </row>
    <row r="445" spans="2:14" ht="13">
      <c r="B445" s="1"/>
      <c r="C445" s="1"/>
      <c r="D445" s="21"/>
      <c r="E445" s="21"/>
      <c r="F445" s="21"/>
      <c r="I445" s="180"/>
      <c r="J445" s="180"/>
      <c r="M445" s="169"/>
      <c r="N445" s="169"/>
    </row>
    <row r="446" spans="2:14" ht="13">
      <c r="B446" s="1"/>
      <c r="C446" s="1"/>
      <c r="D446" s="21"/>
      <c r="E446" s="21"/>
      <c r="F446" s="21"/>
      <c r="I446" s="180"/>
      <c r="J446" s="180"/>
      <c r="M446" s="169"/>
      <c r="N446" s="169"/>
    </row>
    <row r="447" spans="2:14" ht="13">
      <c r="B447" s="1"/>
      <c r="C447" s="1"/>
      <c r="D447" s="21"/>
      <c r="E447" s="21"/>
      <c r="F447" s="21"/>
      <c r="I447" s="180"/>
      <c r="J447" s="180"/>
      <c r="M447" s="169"/>
      <c r="N447" s="169"/>
    </row>
    <row r="448" spans="2:14" ht="13">
      <c r="B448" s="1"/>
      <c r="C448" s="1"/>
      <c r="D448" s="21"/>
      <c r="E448" s="21"/>
      <c r="F448" s="21"/>
      <c r="I448" s="180"/>
      <c r="J448" s="180"/>
      <c r="M448" s="169"/>
      <c r="N448" s="169"/>
    </row>
    <row r="449" spans="2:14" ht="13">
      <c r="B449" s="1"/>
      <c r="C449" s="1"/>
      <c r="D449" s="21"/>
      <c r="E449" s="21"/>
      <c r="F449" s="21"/>
      <c r="I449" s="180"/>
      <c r="J449" s="180"/>
      <c r="M449" s="169"/>
      <c r="N449" s="169"/>
    </row>
    <row r="450" spans="2:14" ht="13">
      <c r="B450" s="1"/>
      <c r="C450" s="1"/>
      <c r="D450" s="21"/>
      <c r="E450" s="21"/>
      <c r="F450" s="21"/>
      <c r="I450" s="180"/>
      <c r="J450" s="180"/>
      <c r="M450" s="169"/>
      <c r="N450" s="169"/>
    </row>
    <row r="451" spans="2:14" ht="13">
      <c r="B451" s="1"/>
      <c r="C451" s="1"/>
      <c r="D451" s="21"/>
      <c r="E451" s="21"/>
      <c r="F451" s="21"/>
      <c r="I451" s="180"/>
      <c r="J451" s="180"/>
      <c r="M451" s="169"/>
      <c r="N451" s="169"/>
    </row>
    <row r="452" spans="2:14" ht="13">
      <c r="B452" s="1"/>
      <c r="C452" s="1"/>
      <c r="D452" s="21"/>
      <c r="E452" s="21"/>
      <c r="F452" s="21"/>
      <c r="I452" s="180"/>
      <c r="J452" s="180"/>
      <c r="M452" s="169"/>
      <c r="N452" s="169"/>
    </row>
    <row r="453" spans="2:14" ht="13">
      <c r="B453" s="1"/>
      <c r="C453" s="1"/>
      <c r="D453" s="21"/>
      <c r="E453" s="21"/>
      <c r="F453" s="21"/>
      <c r="I453" s="180"/>
      <c r="J453" s="180"/>
      <c r="M453" s="169"/>
      <c r="N453" s="169"/>
    </row>
    <row r="454" spans="2:14" ht="13">
      <c r="B454" s="1"/>
      <c r="C454" s="1"/>
      <c r="D454" s="21"/>
      <c r="E454" s="21"/>
      <c r="F454" s="21"/>
      <c r="I454" s="180"/>
      <c r="J454" s="180"/>
      <c r="M454" s="169"/>
      <c r="N454" s="169"/>
    </row>
    <row r="455" spans="2:14" ht="13">
      <c r="B455" s="1"/>
      <c r="C455" s="1"/>
      <c r="D455" s="21"/>
      <c r="E455" s="21"/>
      <c r="F455" s="21"/>
      <c r="I455" s="180"/>
      <c r="J455" s="180"/>
      <c r="M455" s="169"/>
      <c r="N455" s="169"/>
    </row>
    <row r="456" spans="2:14" ht="13">
      <c r="B456" s="1"/>
      <c r="C456" s="1"/>
      <c r="D456" s="21"/>
      <c r="E456" s="21"/>
      <c r="F456" s="21"/>
      <c r="I456" s="180"/>
      <c r="J456" s="180"/>
      <c r="M456" s="169"/>
      <c r="N456" s="169"/>
    </row>
    <row r="457" spans="2:14" ht="13">
      <c r="B457" s="1"/>
      <c r="C457" s="1"/>
      <c r="D457" s="21"/>
      <c r="E457" s="21"/>
      <c r="F457" s="21"/>
      <c r="I457" s="180"/>
      <c r="J457" s="180"/>
      <c r="M457" s="169"/>
      <c r="N457" s="169"/>
    </row>
    <row r="458" spans="2:14" ht="13">
      <c r="B458" s="1"/>
      <c r="C458" s="1"/>
      <c r="D458" s="21"/>
      <c r="E458" s="21"/>
      <c r="F458" s="21"/>
      <c r="I458" s="180"/>
      <c r="J458" s="180"/>
      <c r="M458" s="169"/>
      <c r="N458" s="169"/>
    </row>
    <row r="459" spans="2:14" ht="13">
      <c r="B459" s="1"/>
      <c r="C459" s="1"/>
      <c r="D459" s="21"/>
      <c r="E459" s="21"/>
      <c r="F459" s="21"/>
      <c r="I459" s="180"/>
      <c r="J459" s="180"/>
      <c r="M459" s="169"/>
      <c r="N459" s="169"/>
    </row>
    <row r="460" spans="2:14" ht="13">
      <c r="B460" s="1"/>
      <c r="C460" s="1"/>
      <c r="D460" s="21"/>
      <c r="E460" s="21"/>
      <c r="F460" s="21"/>
      <c r="I460" s="180"/>
      <c r="J460" s="180"/>
      <c r="M460" s="169"/>
      <c r="N460" s="169"/>
    </row>
    <row r="461" spans="2:14" ht="13">
      <c r="B461" s="1"/>
      <c r="C461" s="1"/>
      <c r="D461" s="21"/>
      <c r="E461" s="21"/>
      <c r="F461" s="21"/>
      <c r="I461" s="180"/>
      <c r="J461" s="180"/>
      <c r="M461" s="169"/>
      <c r="N461" s="169"/>
    </row>
    <row r="462" spans="2:14" ht="13">
      <c r="B462" s="1"/>
      <c r="C462" s="1"/>
      <c r="D462" s="21"/>
      <c r="E462" s="21"/>
      <c r="F462" s="21"/>
      <c r="I462" s="180"/>
      <c r="J462" s="180"/>
      <c r="M462" s="169"/>
      <c r="N462" s="169"/>
    </row>
    <row r="463" spans="2:14" ht="13">
      <c r="B463" s="1"/>
      <c r="C463" s="1"/>
      <c r="D463" s="21"/>
      <c r="E463" s="21"/>
      <c r="F463" s="21"/>
      <c r="I463" s="180"/>
      <c r="J463" s="180"/>
      <c r="M463" s="169"/>
      <c r="N463" s="169"/>
    </row>
    <row r="464" spans="2:14" ht="13">
      <c r="B464" s="1"/>
      <c r="C464" s="1"/>
      <c r="D464" s="21"/>
      <c r="E464" s="21"/>
      <c r="F464" s="21"/>
      <c r="I464" s="180"/>
      <c r="J464" s="180"/>
      <c r="M464" s="169"/>
      <c r="N464" s="169"/>
    </row>
    <row r="465" spans="2:14" ht="13">
      <c r="B465" s="1"/>
      <c r="C465" s="1"/>
      <c r="D465" s="21"/>
      <c r="E465" s="21"/>
      <c r="F465" s="21"/>
      <c r="I465" s="180"/>
      <c r="J465" s="180"/>
      <c r="M465" s="169"/>
      <c r="N465" s="169"/>
    </row>
    <row r="466" spans="2:14" ht="13">
      <c r="B466" s="1"/>
      <c r="C466" s="1"/>
      <c r="D466" s="21"/>
      <c r="E466" s="21"/>
      <c r="F466" s="21"/>
      <c r="I466" s="180"/>
      <c r="J466" s="180"/>
      <c r="M466" s="169"/>
      <c r="N466" s="169"/>
    </row>
    <row r="467" spans="2:14" ht="13">
      <c r="B467" s="1"/>
      <c r="C467" s="1"/>
      <c r="D467" s="21"/>
      <c r="E467" s="21"/>
      <c r="F467" s="21"/>
      <c r="I467" s="180"/>
      <c r="J467" s="180"/>
      <c r="M467" s="169"/>
      <c r="N467" s="169"/>
    </row>
    <row r="468" spans="2:14" ht="13">
      <c r="B468" s="1"/>
      <c r="C468" s="1"/>
      <c r="D468" s="21"/>
      <c r="E468" s="21"/>
      <c r="F468" s="21"/>
      <c r="I468" s="180"/>
      <c r="J468" s="180"/>
      <c r="M468" s="169"/>
      <c r="N468" s="169"/>
    </row>
    <row r="469" spans="2:14" ht="13">
      <c r="B469" s="1"/>
      <c r="C469" s="1"/>
      <c r="D469" s="21"/>
      <c r="E469" s="21"/>
      <c r="F469" s="21"/>
      <c r="I469" s="180"/>
      <c r="J469" s="180"/>
      <c r="M469" s="169"/>
      <c r="N469" s="169"/>
    </row>
    <row r="470" spans="2:14" ht="13">
      <c r="B470" s="1"/>
      <c r="C470" s="1"/>
      <c r="D470" s="21"/>
      <c r="E470" s="21"/>
      <c r="F470" s="21"/>
      <c r="I470" s="180"/>
      <c r="J470" s="180"/>
      <c r="M470" s="169"/>
      <c r="N470" s="169"/>
    </row>
    <row r="471" spans="2:14" ht="13">
      <c r="B471" s="1"/>
      <c r="C471" s="1"/>
      <c r="D471" s="21"/>
      <c r="E471" s="21"/>
      <c r="F471" s="21"/>
      <c r="I471" s="180"/>
      <c r="J471" s="180"/>
      <c r="M471" s="169"/>
      <c r="N471" s="169"/>
    </row>
    <row r="472" spans="2:14" ht="13">
      <c r="B472" s="1"/>
      <c r="C472" s="1"/>
      <c r="D472" s="21"/>
      <c r="E472" s="21"/>
      <c r="F472" s="21"/>
      <c r="I472" s="180"/>
      <c r="J472" s="180"/>
      <c r="M472" s="169"/>
      <c r="N472" s="169"/>
    </row>
    <row r="473" spans="2:14" ht="13">
      <c r="B473" s="1"/>
      <c r="C473" s="1"/>
      <c r="D473" s="21"/>
      <c r="E473" s="21"/>
      <c r="F473" s="21"/>
      <c r="I473" s="180"/>
      <c r="J473" s="180"/>
      <c r="M473" s="169"/>
      <c r="N473" s="169"/>
    </row>
    <row r="474" spans="2:14" ht="13">
      <c r="B474" s="1"/>
      <c r="C474" s="1"/>
      <c r="D474" s="21"/>
      <c r="E474" s="21"/>
      <c r="F474" s="21"/>
      <c r="I474" s="180"/>
      <c r="J474" s="180"/>
      <c r="M474" s="169"/>
      <c r="N474" s="169"/>
    </row>
    <row r="475" spans="2:14" ht="13">
      <c r="B475" s="1"/>
      <c r="C475" s="1"/>
      <c r="D475" s="21"/>
      <c r="E475" s="21"/>
      <c r="F475" s="21"/>
      <c r="I475" s="180"/>
      <c r="J475" s="180"/>
      <c r="M475" s="169"/>
      <c r="N475" s="169"/>
    </row>
    <row r="476" spans="2:14" ht="13">
      <c r="B476" s="1"/>
      <c r="C476" s="1"/>
      <c r="D476" s="21"/>
      <c r="E476" s="21"/>
      <c r="F476" s="21"/>
      <c r="I476" s="180"/>
      <c r="J476" s="180"/>
      <c r="M476" s="169"/>
      <c r="N476" s="169"/>
    </row>
    <row r="477" spans="2:14" ht="13">
      <c r="B477" s="1"/>
      <c r="C477" s="1"/>
      <c r="D477" s="21"/>
      <c r="E477" s="21"/>
      <c r="F477" s="21"/>
      <c r="I477" s="180"/>
      <c r="J477" s="180"/>
      <c r="M477" s="169"/>
      <c r="N477" s="169"/>
    </row>
    <row r="478" spans="2:14" ht="13">
      <c r="B478" s="1"/>
      <c r="C478" s="1"/>
      <c r="D478" s="21"/>
      <c r="E478" s="21"/>
      <c r="F478" s="21"/>
      <c r="I478" s="180"/>
      <c r="J478" s="180"/>
      <c r="M478" s="169"/>
      <c r="N478" s="169"/>
    </row>
    <row r="479" spans="2:14" ht="13">
      <c r="B479" s="1"/>
      <c r="C479" s="1"/>
      <c r="D479" s="21"/>
      <c r="E479" s="21"/>
      <c r="F479" s="21"/>
      <c r="I479" s="180"/>
      <c r="J479" s="180"/>
      <c r="M479" s="169"/>
      <c r="N479" s="169"/>
    </row>
    <row r="480" spans="2:14" ht="13">
      <c r="B480" s="1"/>
      <c r="C480" s="1"/>
      <c r="D480" s="21"/>
      <c r="E480" s="21"/>
      <c r="F480" s="21"/>
      <c r="I480" s="180"/>
      <c r="J480" s="180"/>
      <c r="M480" s="169"/>
      <c r="N480" s="169"/>
    </row>
    <row r="481" spans="2:14" ht="13">
      <c r="B481" s="1"/>
      <c r="C481" s="1"/>
      <c r="D481" s="21"/>
      <c r="E481" s="21"/>
      <c r="F481" s="21"/>
      <c r="I481" s="180"/>
      <c r="J481" s="180"/>
      <c r="M481" s="169"/>
      <c r="N481" s="169"/>
    </row>
    <row r="482" spans="2:14" ht="13">
      <c r="B482" s="1"/>
      <c r="C482" s="1"/>
      <c r="D482" s="21"/>
      <c r="E482" s="21"/>
      <c r="F482" s="21"/>
      <c r="I482" s="180"/>
      <c r="J482" s="180"/>
      <c r="M482" s="169"/>
      <c r="N482" s="169"/>
    </row>
    <row r="483" spans="2:14" ht="13">
      <c r="B483" s="1"/>
      <c r="C483" s="1"/>
      <c r="D483" s="21"/>
      <c r="E483" s="21"/>
      <c r="F483" s="21"/>
      <c r="I483" s="180"/>
      <c r="J483" s="180"/>
      <c r="M483" s="169"/>
      <c r="N483" s="169"/>
    </row>
    <row r="484" spans="2:14" ht="13">
      <c r="B484" s="1"/>
      <c r="C484" s="1"/>
      <c r="D484" s="21"/>
      <c r="E484" s="21"/>
      <c r="F484" s="21"/>
      <c r="I484" s="180"/>
      <c r="J484" s="180"/>
      <c r="M484" s="169"/>
      <c r="N484" s="169"/>
    </row>
    <row r="485" spans="2:14" ht="13">
      <c r="B485" s="1"/>
      <c r="C485" s="1"/>
      <c r="D485" s="21"/>
      <c r="E485" s="21"/>
      <c r="F485" s="21"/>
      <c r="I485" s="180"/>
      <c r="J485" s="180"/>
      <c r="M485" s="169"/>
      <c r="N485" s="169"/>
    </row>
    <row r="486" spans="2:14" ht="13">
      <c r="B486" s="1"/>
      <c r="C486" s="1"/>
      <c r="D486" s="21"/>
      <c r="E486" s="21"/>
      <c r="F486" s="21"/>
      <c r="I486" s="180"/>
      <c r="J486" s="180"/>
      <c r="M486" s="169"/>
      <c r="N486" s="169"/>
    </row>
    <row r="487" spans="2:14" ht="13">
      <c r="B487" s="1"/>
      <c r="C487" s="1"/>
      <c r="D487" s="21"/>
      <c r="E487" s="21"/>
      <c r="F487" s="21"/>
      <c r="I487" s="180"/>
      <c r="J487" s="180"/>
      <c r="M487" s="169"/>
      <c r="N487" s="169"/>
    </row>
    <row r="488" spans="2:14" ht="13">
      <c r="B488" s="1"/>
      <c r="C488" s="1"/>
      <c r="D488" s="21"/>
      <c r="E488" s="21"/>
      <c r="F488" s="21"/>
      <c r="I488" s="180"/>
      <c r="J488" s="180"/>
      <c r="M488" s="169"/>
      <c r="N488" s="169"/>
    </row>
    <row r="489" spans="2:14" ht="13">
      <c r="B489" s="1"/>
      <c r="C489" s="1"/>
      <c r="D489" s="21"/>
      <c r="E489" s="21"/>
      <c r="F489" s="21"/>
      <c r="I489" s="180"/>
      <c r="J489" s="180"/>
      <c r="M489" s="169"/>
      <c r="N489" s="169"/>
    </row>
    <row r="490" spans="2:14" ht="13">
      <c r="B490" s="1"/>
      <c r="C490" s="1"/>
      <c r="D490" s="21"/>
      <c r="E490" s="21"/>
      <c r="F490" s="21"/>
      <c r="I490" s="180"/>
      <c r="J490" s="180"/>
      <c r="M490" s="169"/>
      <c r="N490" s="169"/>
    </row>
    <row r="491" spans="2:14" ht="13">
      <c r="B491" s="1"/>
      <c r="C491" s="1"/>
      <c r="D491" s="21"/>
      <c r="E491" s="21"/>
      <c r="F491" s="21"/>
      <c r="I491" s="180"/>
      <c r="J491" s="180"/>
      <c r="M491" s="169"/>
      <c r="N491" s="169"/>
    </row>
    <row r="492" spans="2:14" ht="13">
      <c r="B492" s="1"/>
      <c r="C492" s="1"/>
      <c r="D492" s="21"/>
      <c r="E492" s="21"/>
      <c r="F492" s="21"/>
      <c r="I492" s="180"/>
      <c r="J492" s="180"/>
      <c r="M492" s="169"/>
      <c r="N492" s="169"/>
    </row>
    <row r="493" spans="2:14" ht="13">
      <c r="B493" s="1"/>
      <c r="C493" s="1"/>
      <c r="D493" s="21"/>
      <c r="E493" s="21"/>
      <c r="F493" s="21"/>
      <c r="I493" s="180"/>
      <c r="J493" s="180"/>
      <c r="M493" s="169"/>
      <c r="N493" s="169"/>
    </row>
    <row r="494" spans="2:14" ht="13">
      <c r="B494" s="1"/>
      <c r="C494" s="1"/>
      <c r="D494" s="21"/>
      <c r="E494" s="21"/>
      <c r="F494" s="21"/>
      <c r="I494" s="180"/>
      <c r="J494" s="180"/>
      <c r="M494" s="169"/>
      <c r="N494" s="169"/>
    </row>
    <row r="495" spans="2:14" ht="13">
      <c r="B495" s="1"/>
      <c r="C495" s="1"/>
      <c r="D495" s="21"/>
      <c r="E495" s="21"/>
      <c r="F495" s="21"/>
      <c r="I495" s="180"/>
      <c r="J495" s="180"/>
      <c r="M495" s="169"/>
      <c r="N495" s="169"/>
    </row>
    <row r="496" spans="2:14" ht="13">
      <c r="B496" s="1"/>
      <c r="C496" s="1"/>
      <c r="D496" s="21"/>
      <c r="E496" s="21"/>
      <c r="F496" s="21"/>
      <c r="I496" s="180"/>
      <c r="J496" s="180"/>
      <c r="M496" s="169"/>
      <c r="N496" s="169"/>
    </row>
    <row r="497" spans="2:14" ht="13">
      <c r="B497" s="1"/>
      <c r="C497" s="1"/>
      <c r="D497" s="21"/>
      <c r="E497" s="21"/>
      <c r="F497" s="21"/>
      <c r="I497" s="180"/>
      <c r="J497" s="180"/>
      <c r="M497" s="169"/>
      <c r="N497" s="169"/>
    </row>
    <row r="498" spans="2:14" ht="13">
      <c r="B498" s="1"/>
      <c r="C498" s="1"/>
      <c r="D498" s="21"/>
      <c r="E498" s="21"/>
      <c r="F498" s="21"/>
      <c r="I498" s="180"/>
      <c r="J498" s="180"/>
      <c r="M498" s="169"/>
      <c r="N498" s="169"/>
    </row>
    <row r="499" spans="2:14" ht="13">
      <c r="B499" s="1"/>
      <c r="C499" s="1"/>
      <c r="D499" s="21"/>
      <c r="E499" s="21"/>
      <c r="F499" s="21"/>
      <c r="I499" s="180"/>
      <c r="J499" s="180"/>
      <c r="M499" s="169"/>
      <c r="N499" s="169"/>
    </row>
    <row r="500" spans="2:14" ht="13">
      <c r="B500" s="1"/>
      <c r="C500" s="1"/>
      <c r="D500" s="21"/>
      <c r="E500" s="21"/>
      <c r="F500" s="21"/>
      <c r="I500" s="180"/>
      <c r="J500" s="180"/>
      <c r="M500" s="169"/>
      <c r="N500" s="169"/>
    </row>
    <row r="501" spans="2:14" ht="13">
      <c r="B501" s="1"/>
      <c r="C501" s="1"/>
      <c r="D501" s="21"/>
      <c r="E501" s="21"/>
      <c r="F501" s="21"/>
      <c r="I501" s="180"/>
      <c r="J501" s="180"/>
      <c r="M501" s="169"/>
      <c r="N501" s="169"/>
    </row>
    <row r="502" spans="2:14" ht="13">
      <c r="B502" s="1"/>
      <c r="C502" s="1"/>
      <c r="D502" s="21"/>
      <c r="E502" s="21"/>
      <c r="F502" s="21"/>
      <c r="I502" s="180"/>
      <c r="J502" s="180"/>
      <c r="M502" s="169"/>
      <c r="N502" s="169"/>
    </row>
    <row r="503" spans="2:14" ht="13">
      <c r="B503" s="1"/>
      <c r="C503" s="1"/>
      <c r="D503" s="21"/>
      <c r="E503" s="21"/>
      <c r="F503" s="21"/>
      <c r="I503" s="180"/>
      <c r="J503" s="180"/>
      <c r="M503" s="169"/>
      <c r="N503" s="169"/>
    </row>
    <row r="504" spans="2:14" ht="13">
      <c r="B504" s="1"/>
      <c r="C504" s="1"/>
      <c r="D504" s="21"/>
      <c r="E504" s="21"/>
      <c r="F504" s="21"/>
      <c r="I504" s="180"/>
      <c r="J504" s="180"/>
      <c r="M504" s="169"/>
      <c r="N504" s="169"/>
    </row>
    <row r="505" spans="2:14" ht="13">
      <c r="B505" s="1"/>
      <c r="C505" s="1"/>
      <c r="D505" s="21"/>
      <c r="E505" s="21"/>
      <c r="F505" s="21"/>
      <c r="I505" s="180"/>
      <c r="J505" s="180"/>
      <c r="M505" s="169"/>
      <c r="N505" s="169"/>
    </row>
    <row r="506" spans="2:14" ht="13">
      <c r="B506" s="1"/>
      <c r="C506" s="1"/>
      <c r="D506" s="21"/>
      <c r="E506" s="21"/>
      <c r="F506" s="21"/>
      <c r="I506" s="180"/>
      <c r="J506" s="180"/>
      <c r="M506" s="169"/>
      <c r="N506" s="169"/>
    </row>
    <row r="507" spans="2:14" ht="13">
      <c r="B507" s="1"/>
      <c r="C507" s="1"/>
      <c r="D507" s="21"/>
      <c r="E507" s="21"/>
      <c r="F507" s="21"/>
      <c r="I507" s="180"/>
      <c r="J507" s="180"/>
      <c r="M507" s="169"/>
      <c r="N507" s="169"/>
    </row>
    <row r="508" spans="2:14" ht="13">
      <c r="B508" s="1"/>
      <c r="C508" s="1"/>
      <c r="D508" s="21"/>
      <c r="E508" s="21"/>
      <c r="F508" s="21"/>
      <c r="I508" s="180"/>
      <c r="J508" s="180"/>
      <c r="M508" s="169"/>
      <c r="N508" s="169"/>
    </row>
    <row r="509" spans="2:14" ht="13">
      <c r="B509" s="1"/>
      <c r="C509" s="1"/>
      <c r="D509" s="21"/>
      <c r="E509" s="21"/>
      <c r="F509" s="21"/>
      <c r="I509" s="180"/>
      <c r="J509" s="180"/>
      <c r="M509" s="169"/>
      <c r="N509" s="169"/>
    </row>
    <row r="510" spans="2:14" ht="13">
      <c r="B510" s="1"/>
      <c r="C510" s="1"/>
      <c r="D510" s="21"/>
      <c r="E510" s="21"/>
      <c r="F510" s="21"/>
      <c r="I510" s="180"/>
      <c r="J510" s="180"/>
      <c r="M510" s="169"/>
      <c r="N510" s="169"/>
    </row>
    <row r="511" spans="2:14" ht="13">
      <c r="B511" s="1"/>
      <c r="C511" s="1"/>
      <c r="D511" s="21"/>
      <c r="E511" s="21"/>
      <c r="F511" s="21"/>
      <c r="I511" s="180"/>
      <c r="J511" s="180"/>
      <c r="M511" s="169"/>
      <c r="N511" s="169"/>
    </row>
    <row r="512" spans="2:14" ht="13">
      <c r="B512" s="1"/>
      <c r="C512" s="1"/>
      <c r="D512" s="21"/>
      <c r="E512" s="21"/>
      <c r="F512" s="21"/>
      <c r="I512" s="180"/>
      <c r="J512" s="180"/>
      <c r="M512" s="169"/>
      <c r="N512" s="169"/>
    </row>
    <row r="513" spans="2:14" ht="13">
      <c r="B513" s="1"/>
      <c r="C513" s="1"/>
      <c r="D513" s="21"/>
      <c r="E513" s="21"/>
      <c r="F513" s="21"/>
      <c r="I513" s="180"/>
      <c r="J513" s="180"/>
      <c r="M513" s="169"/>
      <c r="N513" s="169"/>
    </row>
    <row r="514" spans="2:14" ht="13">
      <c r="B514" s="1"/>
      <c r="C514" s="1"/>
      <c r="D514" s="21"/>
      <c r="E514" s="21"/>
      <c r="F514" s="21"/>
      <c r="I514" s="180"/>
      <c r="J514" s="180"/>
      <c r="M514" s="169"/>
      <c r="N514" s="169"/>
    </row>
    <row r="515" spans="2:14" ht="13">
      <c r="B515" s="1"/>
      <c r="C515" s="1"/>
      <c r="D515" s="21"/>
      <c r="E515" s="21"/>
      <c r="F515" s="21"/>
      <c r="I515" s="180"/>
      <c r="J515" s="180"/>
      <c r="M515" s="169"/>
      <c r="N515" s="169"/>
    </row>
    <row r="516" spans="2:14" ht="13">
      <c r="B516" s="1"/>
      <c r="C516" s="1"/>
      <c r="D516" s="21"/>
      <c r="E516" s="21"/>
      <c r="F516" s="21"/>
      <c r="I516" s="180"/>
      <c r="J516" s="180"/>
      <c r="M516" s="169"/>
      <c r="N516" s="169"/>
    </row>
    <row r="517" spans="2:14" ht="13">
      <c r="B517" s="1"/>
      <c r="C517" s="1"/>
      <c r="D517" s="21"/>
      <c r="E517" s="21"/>
      <c r="F517" s="21"/>
      <c r="I517" s="180"/>
      <c r="J517" s="180"/>
      <c r="M517" s="169"/>
      <c r="N517" s="169"/>
    </row>
    <row r="518" spans="2:14" ht="13">
      <c r="B518" s="1"/>
      <c r="C518" s="1"/>
      <c r="D518" s="21"/>
      <c r="E518" s="21"/>
      <c r="F518" s="21"/>
      <c r="I518" s="180"/>
      <c r="J518" s="180"/>
      <c r="M518" s="169"/>
      <c r="N518" s="169"/>
    </row>
    <row r="519" spans="2:14" ht="13">
      <c r="B519" s="1"/>
      <c r="C519" s="1"/>
      <c r="D519" s="21"/>
      <c r="E519" s="21"/>
      <c r="F519" s="21"/>
      <c r="I519" s="180"/>
      <c r="J519" s="180"/>
      <c r="M519" s="169"/>
      <c r="N519" s="169"/>
    </row>
    <row r="520" spans="2:14" ht="13">
      <c r="B520" s="1"/>
      <c r="C520" s="1"/>
      <c r="D520" s="21"/>
      <c r="E520" s="21"/>
      <c r="F520" s="21"/>
      <c r="I520" s="180"/>
      <c r="J520" s="180"/>
      <c r="M520" s="169"/>
      <c r="N520" s="169"/>
    </row>
    <row r="521" spans="2:14" ht="13">
      <c r="B521" s="1"/>
      <c r="C521" s="1"/>
      <c r="D521" s="21"/>
      <c r="E521" s="21"/>
      <c r="F521" s="21"/>
      <c r="I521" s="180"/>
      <c r="J521" s="180"/>
      <c r="M521" s="169"/>
      <c r="N521" s="169"/>
    </row>
    <row r="522" spans="2:14" ht="13">
      <c r="B522" s="1"/>
      <c r="C522" s="1"/>
      <c r="D522" s="21"/>
      <c r="E522" s="21"/>
      <c r="F522" s="21"/>
      <c r="I522" s="180"/>
      <c r="J522" s="180"/>
      <c r="M522" s="169"/>
      <c r="N522" s="169"/>
    </row>
    <row r="523" spans="2:14" ht="13">
      <c r="B523" s="1"/>
      <c r="C523" s="1"/>
      <c r="D523" s="21"/>
      <c r="E523" s="21"/>
      <c r="F523" s="21"/>
      <c r="I523" s="180"/>
      <c r="J523" s="180"/>
      <c r="M523" s="169"/>
      <c r="N523" s="169"/>
    </row>
    <row r="524" spans="2:14" ht="13">
      <c r="B524" s="1"/>
      <c r="C524" s="1"/>
      <c r="D524" s="21"/>
      <c r="E524" s="21"/>
      <c r="F524" s="21"/>
      <c r="I524" s="180"/>
      <c r="J524" s="180"/>
      <c r="M524" s="169"/>
      <c r="N524" s="169"/>
    </row>
    <row r="525" spans="2:14" ht="13">
      <c r="B525" s="1"/>
      <c r="C525" s="1"/>
      <c r="D525" s="21"/>
      <c r="E525" s="21"/>
      <c r="F525" s="21"/>
      <c r="I525" s="180"/>
      <c r="J525" s="180"/>
      <c r="M525" s="169"/>
      <c r="N525" s="169"/>
    </row>
    <row r="526" spans="2:14" ht="13">
      <c r="B526" s="1"/>
      <c r="C526" s="1"/>
      <c r="D526" s="21"/>
      <c r="E526" s="21"/>
      <c r="F526" s="21"/>
      <c r="I526" s="180"/>
      <c r="J526" s="180"/>
      <c r="M526" s="169"/>
      <c r="N526" s="169"/>
    </row>
    <row r="527" spans="2:14" ht="13">
      <c r="B527" s="1"/>
      <c r="C527" s="1"/>
      <c r="D527" s="21"/>
      <c r="E527" s="21"/>
      <c r="F527" s="21"/>
      <c r="I527" s="180"/>
      <c r="J527" s="180"/>
      <c r="M527" s="169"/>
      <c r="N527" s="169"/>
    </row>
    <row r="528" spans="2:14" ht="13">
      <c r="B528" s="1"/>
      <c r="C528" s="1"/>
      <c r="D528" s="21"/>
      <c r="E528" s="21"/>
      <c r="F528" s="21"/>
      <c r="I528" s="180"/>
      <c r="J528" s="180"/>
      <c r="M528" s="169"/>
      <c r="N528" s="169"/>
    </row>
    <row r="529" spans="2:14" ht="13">
      <c r="B529" s="1"/>
      <c r="C529" s="1"/>
      <c r="D529" s="21"/>
      <c r="E529" s="21"/>
      <c r="F529" s="21"/>
      <c r="I529" s="180"/>
      <c r="J529" s="180"/>
      <c r="M529" s="169"/>
      <c r="N529" s="169"/>
    </row>
    <row r="530" spans="2:14" ht="13">
      <c r="B530" s="1"/>
      <c r="C530" s="1"/>
      <c r="D530" s="21"/>
      <c r="E530" s="21"/>
      <c r="F530" s="21"/>
      <c r="I530" s="180"/>
      <c r="J530" s="180"/>
      <c r="M530" s="169"/>
      <c r="N530" s="169"/>
    </row>
    <row r="531" spans="2:14" ht="13">
      <c r="B531" s="1"/>
      <c r="C531" s="1"/>
      <c r="D531" s="21"/>
      <c r="E531" s="21"/>
      <c r="F531" s="21"/>
      <c r="I531" s="180"/>
      <c r="J531" s="180"/>
      <c r="M531" s="169"/>
      <c r="N531" s="169"/>
    </row>
    <row r="532" spans="2:14" ht="13">
      <c r="B532" s="1"/>
      <c r="C532" s="1"/>
      <c r="D532" s="21"/>
      <c r="E532" s="21"/>
      <c r="F532" s="21"/>
      <c r="I532" s="180"/>
      <c r="J532" s="180"/>
      <c r="M532" s="169"/>
      <c r="N532" s="169"/>
    </row>
    <row r="533" spans="2:14" ht="13">
      <c r="B533" s="1"/>
      <c r="C533" s="1"/>
      <c r="D533" s="21"/>
      <c r="E533" s="21"/>
      <c r="F533" s="21"/>
      <c r="I533" s="180"/>
      <c r="J533" s="180"/>
      <c r="M533" s="169"/>
      <c r="N533" s="169"/>
    </row>
    <row r="534" spans="2:14" ht="13">
      <c r="B534" s="1"/>
      <c r="C534" s="1"/>
      <c r="D534" s="21"/>
      <c r="E534" s="21"/>
      <c r="F534" s="21"/>
      <c r="I534" s="180"/>
      <c r="J534" s="180"/>
      <c r="M534" s="169"/>
      <c r="N534" s="169"/>
    </row>
    <row r="535" spans="2:14" ht="13">
      <c r="B535" s="1"/>
      <c r="C535" s="1"/>
      <c r="D535" s="21"/>
      <c r="E535" s="21"/>
      <c r="F535" s="21"/>
      <c r="I535" s="180"/>
      <c r="J535" s="180"/>
      <c r="M535" s="169"/>
      <c r="N535" s="169"/>
    </row>
    <row r="536" spans="2:14" ht="13">
      <c r="B536" s="1"/>
      <c r="C536" s="1"/>
      <c r="D536" s="21"/>
      <c r="E536" s="21"/>
      <c r="F536" s="21"/>
      <c r="I536" s="180"/>
      <c r="J536" s="180"/>
      <c r="M536" s="169"/>
      <c r="N536" s="169"/>
    </row>
    <row r="537" spans="2:14" ht="13">
      <c r="B537" s="1"/>
      <c r="C537" s="1"/>
      <c r="D537" s="21"/>
      <c r="E537" s="21"/>
      <c r="F537" s="21"/>
      <c r="I537" s="180"/>
      <c r="J537" s="180"/>
      <c r="M537" s="169"/>
      <c r="N537" s="169"/>
    </row>
    <row r="538" spans="2:14" ht="13">
      <c r="B538" s="1"/>
      <c r="C538" s="1"/>
      <c r="D538" s="21"/>
      <c r="E538" s="21"/>
      <c r="F538" s="21"/>
      <c r="I538" s="180"/>
      <c r="J538" s="180"/>
      <c r="M538" s="169"/>
      <c r="N538" s="169"/>
    </row>
    <row r="539" spans="2:14" ht="13">
      <c r="B539" s="1"/>
      <c r="C539" s="1"/>
      <c r="D539" s="21"/>
      <c r="E539" s="21"/>
      <c r="F539" s="21"/>
      <c r="I539" s="180"/>
      <c r="J539" s="180"/>
      <c r="M539" s="169"/>
      <c r="N539" s="169"/>
    </row>
    <row r="540" spans="2:14" ht="13">
      <c r="B540" s="1"/>
      <c r="C540" s="1"/>
      <c r="D540" s="21"/>
      <c r="E540" s="21"/>
      <c r="F540" s="21"/>
      <c r="I540" s="180"/>
      <c r="J540" s="180"/>
      <c r="M540" s="169"/>
      <c r="N540" s="169"/>
    </row>
    <row r="541" spans="2:14" ht="13">
      <c r="B541" s="1"/>
      <c r="C541" s="1"/>
      <c r="D541" s="21"/>
      <c r="E541" s="21"/>
      <c r="F541" s="21"/>
      <c r="I541" s="180"/>
      <c r="J541" s="180"/>
      <c r="M541" s="169"/>
      <c r="N541" s="169"/>
    </row>
    <row r="542" spans="2:14" ht="13">
      <c r="B542" s="1"/>
      <c r="C542" s="1"/>
      <c r="D542" s="21"/>
      <c r="E542" s="21"/>
      <c r="F542" s="21"/>
      <c r="I542" s="180"/>
      <c r="J542" s="180"/>
      <c r="M542" s="169"/>
      <c r="N542" s="169"/>
    </row>
    <row r="543" spans="2:14" ht="13">
      <c r="B543" s="1"/>
      <c r="C543" s="1"/>
      <c r="D543" s="21"/>
      <c r="E543" s="21"/>
      <c r="F543" s="21"/>
      <c r="I543" s="180"/>
      <c r="J543" s="180"/>
      <c r="M543" s="169"/>
      <c r="N543" s="169"/>
    </row>
    <row r="544" spans="2:14" ht="13">
      <c r="B544" s="1"/>
      <c r="C544" s="1"/>
      <c r="D544" s="21"/>
      <c r="E544" s="21"/>
      <c r="F544" s="21"/>
      <c r="I544" s="180"/>
      <c r="J544" s="180"/>
      <c r="M544" s="169"/>
      <c r="N544" s="169"/>
    </row>
    <row r="545" spans="2:14" ht="13">
      <c r="B545" s="1"/>
      <c r="C545" s="1"/>
      <c r="D545" s="21"/>
      <c r="E545" s="21"/>
      <c r="F545" s="21"/>
      <c r="I545" s="180"/>
      <c r="J545" s="180"/>
      <c r="M545" s="169"/>
      <c r="N545" s="169"/>
    </row>
    <row r="546" spans="2:14" ht="13">
      <c r="B546" s="1"/>
      <c r="C546" s="1"/>
      <c r="D546" s="21"/>
      <c r="E546" s="21"/>
      <c r="F546" s="21"/>
      <c r="I546" s="180"/>
      <c r="J546" s="180"/>
      <c r="M546" s="169"/>
      <c r="N546" s="169"/>
    </row>
    <row r="547" spans="2:14" ht="13">
      <c r="B547" s="1"/>
      <c r="C547" s="1"/>
      <c r="D547" s="21"/>
      <c r="E547" s="21"/>
      <c r="F547" s="21"/>
      <c r="I547" s="180"/>
      <c r="J547" s="180"/>
      <c r="M547" s="169"/>
      <c r="N547" s="169"/>
    </row>
    <row r="548" spans="2:14" ht="13">
      <c r="B548" s="1"/>
      <c r="C548" s="1"/>
      <c r="D548" s="21"/>
      <c r="E548" s="21"/>
      <c r="F548" s="21"/>
      <c r="I548" s="180"/>
      <c r="J548" s="180"/>
      <c r="M548" s="169"/>
      <c r="N548" s="169"/>
    </row>
    <row r="549" spans="2:14" ht="13">
      <c r="B549" s="1"/>
      <c r="C549" s="1"/>
      <c r="D549" s="21"/>
      <c r="E549" s="21"/>
      <c r="F549" s="21"/>
      <c r="I549" s="180"/>
      <c r="J549" s="180"/>
      <c r="M549" s="169"/>
      <c r="N549" s="169"/>
    </row>
    <row r="550" spans="2:14" ht="13">
      <c r="B550" s="1"/>
      <c r="C550" s="1"/>
      <c r="D550" s="21"/>
      <c r="E550" s="21"/>
      <c r="F550" s="21"/>
      <c r="I550" s="180"/>
      <c r="J550" s="180"/>
      <c r="M550" s="169"/>
      <c r="N550" s="169"/>
    </row>
    <row r="551" spans="2:14" ht="13">
      <c r="B551" s="1"/>
      <c r="C551" s="1"/>
      <c r="D551" s="21"/>
      <c r="E551" s="21"/>
      <c r="F551" s="21"/>
      <c r="I551" s="180"/>
      <c r="J551" s="180"/>
      <c r="M551" s="169"/>
      <c r="N551" s="169"/>
    </row>
    <row r="552" spans="2:14" ht="13">
      <c r="B552" s="1"/>
      <c r="C552" s="1"/>
      <c r="D552" s="21"/>
      <c r="E552" s="21"/>
      <c r="F552" s="21"/>
      <c r="I552" s="180"/>
      <c r="J552" s="180"/>
      <c r="M552" s="169"/>
      <c r="N552" s="169"/>
    </row>
    <row r="553" spans="2:14" ht="13">
      <c r="B553" s="1"/>
      <c r="C553" s="1"/>
      <c r="D553" s="21"/>
      <c r="E553" s="21"/>
      <c r="F553" s="21"/>
      <c r="I553" s="180"/>
      <c r="J553" s="180"/>
      <c r="M553" s="169"/>
      <c r="N553" s="169"/>
    </row>
    <row r="554" spans="2:14" ht="13">
      <c r="B554" s="1"/>
      <c r="C554" s="1"/>
      <c r="D554" s="21"/>
      <c r="E554" s="21"/>
      <c r="F554" s="21"/>
      <c r="I554" s="180"/>
      <c r="J554" s="180"/>
      <c r="M554" s="169"/>
      <c r="N554" s="169"/>
    </row>
    <row r="555" spans="2:14" ht="13">
      <c r="B555" s="1"/>
      <c r="C555" s="1"/>
      <c r="D555" s="21"/>
      <c r="E555" s="21"/>
      <c r="F555" s="21"/>
      <c r="I555" s="180"/>
      <c r="J555" s="180"/>
      <c r="M555" s="169"/>
      <c r="N555" s="169"/>
    </row>
    <row r="556" spans="2:14" ht="13">
      <c r="B556" s="1"/>
      <c r="C556" s="1"/>
      <c r="D556" s="21"/>
      <c r="E556" s="21"/>
      <c r="F556" s="21"/>
      <c r="I556" s="180"/>
      <c r="J556" s="180"/>
      <c r="M556" s="169"/>
      <c r="N556" s="169"/>
    </row>
    <row r="557" spans="2:14" ht="13">
      <c r="B557" s="1"/>
      <c r="C557" s="1"/>
      <c r="D557" s="21"/>
      <c r="E557" s="21"/>
      <c r="F557" s="21"/>
      <c r="I557" s="180"/>
      <c r="J557" s="180"/>
      <c r="M557" s="169"/>
      <c r="N557" s="169"/>
    </row>
    <row r="558" spans="2:14" ht="13">
      <c r="B558" s="1"/>
      <c r="C558" s="1"/>
      <c r="D558" s="21"/>
      <c r="E558" s="21"/>
      <c r="F558" s="21"/>
      <c r="I558" s="180"/>
      <c r="J558" s="180"/>
      <c r="M558" s="169"/>
      <c r="N558" s="169"/>
    </row>
    <row r="559" spans="2:14" ht="13">
      <c r="B559" s="1"/>
      <c r="C559" s="1"/>
      <c r="D559" s="21"/>
      <c r="E559" s="21"/>
      <c r="F559" s="21"/>
      <c r="I559" s="180"/>
      <c r="J559" s="180"/>
      <c r="M559" s="169"/>
      <c r="N559" s="169"/>
    </row>
    <row r="560" spans="2:14" ht="13">
      <c r="B560" s="1"/>
      <c r="C560" s="1"/>
      <c r="D560" s="21"/>
      <c r="E560" s="21"/>
      <c r="F560" s="21"/>
      <c r="I560" s="180"/>
      <c r="J560" s="180"/>
      <c r="M560" s="169"/>
      <c r="N560" s="169"/>
    </row>
    <row r="561" spans="2:14" ht="13">
      <c r="B561" s="1"/>
      <c r="C561" s="1"/>
      <c r="D561" s="21"/>
      <c r="E561" s="21"/>
      <c r="F561" s="21"/>
      <c r="I561" s="180"/>
      <c r="J561" s="180"/>
      <c r="M561" s="169"/>
      <c r="N561" s="169"/>
    </row>
    <row r="562" spans="2:14" ht="13">
      <c r="B562" s="1"/>
      <c r="C562" s="1"/>
      <c r="D562" s="21"/>
      <c r="E562" s="21"/>
      <c r="F562" s="21"/>
      <c r="I562" s="180"/>
      <c r="J562" s="180"/>
      <c r="M562" s="169"/>
      <c r="N562" s="169"/>
    </row>
    <row r="563" spans="2:14" ht="13">
      <c r="B563" s="1"/>
      <c r="C563" s="1"/>
      <c r="D563" s="21"/>
      <c r="E563" s="21"/>
      <c r="F563" s="21"/>
      <c r="I563" s="180"/>
      <c r="J563" s="180"/>
      <c r="M563" s="169"/>
      <c r="N563" s="169"/>
    </row>
    <row r="564" spans="2:14" ht="13">
      <c r="B564" s="1"/>
      <c r="C564" s="1"/>
      <c r="D564" s="21"/>
      <c r="E564" s="21"/>
      <c r="F564" s="21"/>
      <c r="I564" s="180"/>
      <c r="J564" s="180"/>
      <c r="M564" s="169"/>
      <c r="N564" s="169"/>
    </row>
    <row r="565" spans="2:14" ht="13">
      <c r="B565" s="1"/>
      <c r="C565" s="1"/>
      <c r="D565" s="21"/>
      <c r="E565" s="21"/>
      <c r="F565" s="21"/>
      <c r="I565" s="180"/>
      <c r="J565" s="180"/>
      <c r="M565" s="169"/>
      <c r="N565" s="169"/>
    </row>
    <row r="566" spans="2:14" ht="13">
      <c r="B566" s="1"/>
      <c r="C566" s="1"/>
      <c r="D566" s="21"/>
      <c r="E566" s="21"/>
      <c r="F566" s="21"/>
      <c r="I566" s="180"/>
      <c r="J566" s="180"/>
      <c r="M566" s="169"/>
      <c r="N566" s="169"/>
    </row>
    <row r="567" spans="2:14" ht="13">
      <c r="B567" s="1"/>
      <c r="C567" s="1"/>
      <c r="D567" s="21"/>
      <c r="E567" s="21"/>
      <c r="F567" s="21"/>
      <c r="I567" s="180"/>
      <c r="J567" s="180"/>
      <c r="M567" s="169"/>
      <c r="N567" s="169"/>
    </row>
    <row r="568" spans="2:14" ht="13">
      <c r="B568" s="1"/>
      <c r="C568" s="1"/>
      <c r="D568" s="21"/>
      <c r="E568" s="21"/>
      <c r="F568" s="21"/>
      <c r="I568" s="180"/>
      <c r="J568" s="180"/>
      <c r="M568" s="169"/>
      <c r="N568" s="169"/>
    </row>
    <row r="569" spans="2:14" ht="13">
      <c r="B569" s="1"/>
      <c r="C569" s="1"/>
      <c r="D569" s="21"/>
      <c r="E569" s="21"/>
      <c r="F569" s="21"/>
      <c r="I569" s="180"/>
      <c r="J569" s="180"/>
      <c r="M569" s="169"/>
      <c r="N569" s="169"/>
    </row>
    <row r="570" spans="2:14" ht="13">
      <c r="B570" s="1"/>
      <c r="C570" s="1"/>
      <c r="D570" s="21"/>
      <c r="E570" s="21"/>
      <c r="F570" s="21"/>
      <c r="I570" s="180"/>
      <c r="J570" s="180"/>
      <c r="M570" s="169"/>
      <c r="N570" s="169"/>
    </row>
    <row r="571" spans="2:14" ht="13">
      <c r="B571" s="1"/>
      <c r="C571" s="1"/>
      <c r="D571" s="21"/>
      <c r="E571" s="21"/>
      <c r="F571" s="21"/>
      <c r="I571" s="180"/>
      <c r="J571" s="180"/>
      <c r="M571" s="169"/>
      <c r="N571" s="169"/>
    </row>
    <row r="572" spans="2:14" ht="13">
      <c r="B572" s="1"/>
      <c r="C572" s="1"/>
      <c r="D572" s="21"/>
      <c r="E572" s="21"/>
      <c r="F572" s="21"/>
      <c r="I572" s="180"/>
      <c r="J572" s="180"/>
      <c r="M572" s="169"/>
      <c r="N572" s="169"/>
    </row>
    <row r="573" spans="2:14" ht="13">
      <c r="B573" s="1"/>
      <c r="C573" s="1"/>
      <c r="D573" s="21"/>
      <c r="E573" s="21"/>
      <c r="F573" s="21"/>
      <c r="I573" s="180"/>
      <c r="J573" s="180"/>
      <c r="M573" s="169"/>
      <c r="N573" s="169"/>
    </row>
    <row r="574" spans="2:14" ht="13">
      <c r="B574" s="1"/>
      <c r="C574" s="1"/>
      <c r="D574" s="21"/>
      <c r="E574" s="21"/>
      <c r="F574" s="21"/>
      <c r="I574" s="180"/>
      <c r="J574" s="180"/>
      <c r="M574" s="169"/>
      <c r="N574" s="169"/>
    </row>
    <row r="575" spans="2:14" ht="13">
      <c r="B575" s="1"/>
      <c r="C575" s="1"/>
      <c r="D575" s="21"/>
      <c r="E575" s="21"/>
      <c r="F575" s="21"/>
      <c r="I575" s="180"/>
      <c r="J575" s="180"/>
      <c r="M575" s="169"/>
      <c r="N575" s="169"/>
    </row>
    <row r="576" spans="2:14" ht="13">
      <c r="B576" s="1"/>
      <c r="C576" s="1"/>
      <c r="D576" s="21"/>
      <c r="E576" s="21"/>
      <c r="F576" s="21"/>
      <c r="I576" s="180"/>
      <c r="J576" s="180"/>
      <c r="M576" s="169"/>
      <c r="N576" s="169"/>
    </row>
    <row r="577" spans="2:14" ht="13">
      <c r="B577" s="1"/>
      <c r="C577" s="1"/>
      <c r="D577" s="21"/>
      <c r="E577" s="21"/>
      <c r="F577" s="21"/>
      <c r="I577" s="180"/>
      <c r="J577" s="180"/>
      <c r="M577" s="169"/>
      <c r="N577" s="169"/>
    </row>
    <row r="578" spans="2:14" ht="13">
      <c r="B578" s="1"/>
      <c r="C578" s="1"/>
      <c r="D578" s="21"/>
      <c r="E578" s="21"/>
      <c r="F578" s="21"/>
      <c r="I578" s="180"/>
      <c r="J578" s="180"/>
      <c r="M578" s="169"/>
      <c r="N578" s="169"/>
    </row>
    <row r="579" spans="2:14" ht="13">
      <c r="B579" s="1"/>
      <c r="C579" s="1"/>
      <c r="D579" s="21"/>
      <c r="E579" s="21"/>
      <c r="F579" s="21"/>
      <c r="I579" s="180"/>
      <c r="J579" s="180"/>
      <c r="M579" s="169"/>
      <c r="N579" s="169"/>
    </row>
    <row r="580" spans="2:14" ht="13">
      <c r="B580" s="1"/>
      <c r="C580" s="1"/>
      <c r="D580" s="21"/>
      <c r="E580" s="21"/>
      <c r="F580" s="21"/>
      <c r="I580" s="180"/>
      <c r="J580" s="180"/>
      <c r="M580" s="169"/>
      <c r="N580" s="169"/>
    </row>
    <row r="581" spans="2:14" ht="13">
      <c r="B581" s="1"/>
      <c r="C581" s="1"/>
      <c r="D581" s="21"/>
      <c r="E581" s="21"/>
      <c r="F581" s="21"/>
      <c r="I581" s="180"/>
      <c r="J581" s="180"/>
      <c r="M581" s="169"/>
      <c r="N581" s="169"/>
    </row>
    <row r="582" spans="2:14" ht="13">
      <c r="B582" s="1"/>
      <c r="C582" s="1"/>
      <c r="D582" s="21"/>
      <c r="E582" s="21"/>
      <c r="F582" s="21"/>
      <c r="I582" s="180"/>
      <c r="J582" s="180"/>
      <c r="M582" s="169"/>
      <c r="N582" s="169"/>
    </row>
    <row r="583" spans="2:14" ht="13">
      <c r="B583" s="1"/>
      <c r="C583" s="1"/>
      <c r="D583" s="21"/>
      <c r="E583" s="21"/>
      <c r="F583" s="21"/>
      <c r="I583" s="180"/>
      <c r="J583" s="180"/>
      <c r="M583" s="169"/>
      <c r="N583" s="169"/>
    </row>
    <row r="584" spans="2:14" ht="13">
      <c r="B584" s="1"/>
      <c r="C584" s="1"/>
      <c r="D584" s="21"/>
      <c r="E584" s="21"/>
      <c r="F584" s="21"/>
      <c r="I584" s="180"/>
      <c r="J584" s="180"/>
      <c r="M584" s="169"/>
      <c r="N584" s="169"/>
    </row>
    <row r="585" spans="2:14" ht="13">
      <c r="B585" s="1"/>
      <c r="C585" s="1"/>
      <c r="D585" s="21"/>
      <c r="E585" s="21"/>
      <c r="F585" s="21"/>
      <c r="I585" s="180"/>
      <c r="J585" s="180"/>
      <c r="M585" s="169"/>
      <c r="N585" s="169"/>
    </row>
    <row r="586" spans="2:14" ht="13">
      <c r="B586" s="1"/>
      <c r="C586" s="1"/>
      <c r="D586" s="21"/>
      <c r="E586" s="21"/>
      <c r="F586" s="21"/>
      <c r="I586" s="180"/>
      <c r="J586" s="180"/>
      <c r="M586" s="169"/>
      <c r="N586" s="169"/>
    </row>
    <row r="587" spans="2:14" ht="13">
      <c r="B587" s="1"/>
      <c r="C587" s="1"/>
      <c r="D587" s="21"/>
      <c r="E587" s="21"/>
      <c r="F587" s="21"/>
      <c r="I587" s="180"/>
      <c r="J587" s="180"/>
      <c r="M587" s="169"/>
      <c r="N587" s="169"/>
    </row>
    <row r="588" spans="2:14" ht="13">
      <c r="B588" s="1"/>
      <c r="C588" s="1"/>
      <c r="D588" s="21"/>
      <c r="E588" s="21"/>
      <c r="F588" s="21"/>
      <c r="I588" s="180"/>
      <c r="J588" s="180"/>
      <c r="M588" s="169"/>
      <c r="N588" s="169"/>
    </row>
    <row r="589" spans="2:14" ht="13">
      <c r="B589" s="1"/>
      <c r="C589" s="1"/>
      <c r="D589" s="21"/>
      <c r="E589" s="21"/>
      <c r="F589" s="21"/>
      <c r="I589" s="180"/>
      <c r="J589" s="180"/>
      <c r="M589" s="169"/>
      <c r="N589" s="169"/>
    </row>
    <row r="590" spans="2:14" ht="13">
      <c r="B590" s="1"/>
      <c r="C590" s="1"/>
      <c r="D590" s="21"/>
      <c r="E590" s="21"/>
      <c r="F590" s="21"/>
      <c r="I590" s="180"/>
      <c r="J590" s="180"/>
      <c r="M590" s="169"/>
      <c r="N590" s="169"/>
    </row>
    <row r="591" spans="2:14" ht="13">
      <c r="B591" s="1"/>
      <c r="C591" s="1"/>
      <c r="D591" s="21"/>
      <c r="E591" s="21"/>
      <c r="F591" s="21"/>
      <c r="I591" s="180"/>
      <c r="J591" s="180"/>
      <c r="M591" s="169"/>
      <c r="N591" s="169"/>
    </row>
    <row r="592" spans="2:14" ht="13">
      <c r="B592" s="1"/>
      <c r="C592" s="1"/>
      <c r="D592" s="21"/>
      <c r="E592" s="21"/>
      <c r="F592" s="21"/>
      <c r="I592" s="180"/>
      <c r="J592" s="180"/>
      <c r="M592" s="169"/>
      <c r="N592" s="169"/>
    </row>
    <row r="593" spans="2:14" ht="13">
      <c r="B593" s="1"/>
      <c r="C593" s="1"/>
      <c r="D593" s="21"/>
      <c r="E593" s="21"/>
      <c r="F593" s="21"/>
      <c r="I593" s="180"/>
      <c r="J593" s="180"/>
      <c r="M593" s="169"/>
      <c r="N593" s="169"/>
    </row>
    <row r="594" spans="2:14" ht="13">
      <c r="B594" s="1"/>
      <c r="C594" s="1"/>
      <c r="D594" s="21"/>
      <c r="E594" s="21"/>
      <c r="F594" s="21"/>
      <c r="I594" s="180"/>
      <c r="J594" s="180"/>
      <c r="M594" s="169"/>
      <c r="N594" s="169"/>
    </row>
    <row r="595" spans="2:14" ht="13">
      <c r="B595" s="1"/>
      <c r="C595" s="1"/>
      <c r="D595" s="21"/>
      <c r="E595" s="21"/>
      <c r="F595" s="21"/>
      <c r="I595" s="180"/>
      <c r="J595" s="180"/>
      <c r="M595" s="169"/>
      <c r="N595" s="169"/>
    </row>
    <row r="596" spans="2:14" ht="13">
      <c r="B596" s="1"/>
      <c r="C596" s="1"/>
      <c r="D596" s="21"/>
      <c r="E596" s="21"/>
      <c r="F596" s="21"/>
      <c r="I596" s="180"/>
      <c r="J596" s="180"/>
      <c r="M596" s="169"/>
      <c r="N596" s="169"/>
    </row>
    <row r="597" spans="2:14" ht="13">
      <c r="B597" s="1"/>
      <c r="C597" s="1"/>
      <c r="D597" s="21"/>
      <c r="E597" s="21"/>
      <c r="F597" s="21"/>
      <c r="I597" s="180"/>
      <c r="J597" s="180"/>
      <c r="M597" s="169"/>
      <c r="N597" s="169"/>
    </row>
    <row r="598" spans="2:14" ht="13">
      <c r="B598" s="1"/>
      <c r="C598" s="1"/>
      <c r="D598" s="21"/>
      <c r="E598" s="21"/>
      <c r="F598" s="21"/>
      <c r="I598" s="180"/>
      <c r="J598" s="180"/>
      <c r="M598" s="169"/>
      <c r="N598" s="169"/>
    </row>
    <row r="599" spans="2:14" ht="13">
      <c r="B599" s="1"/>
      <c r="C599" s="1"/>
      <c r="D599" s="21"/>
      <c r="E599" s="21"/>
      <c r="F599" s="21"/>
      <c r="I599" s="180"/>
      <c r="J599" s="180"/>
      <c r="M599" s="169"/>
      <c r="N599" s="169"/>
    </row>
    <row r="600" spans="2:14" ht="13">
      <c r="B600" s="1"/>
      <c r="C600" s="1"/>
      <c r="D600" s="21"/>
      <c r="E600" s="21"/>
      <c r="F600" s="21"/>
      <c r="I600" s="180"/>
      <c r="J600" s="180"/>
      <c r="M600" s="169"/>
      <c r="N600" s="169"/>
    </row>
    <row r="601" spans="2:14" ht="13">
      <c r="B601" s="1"/>
      <c r="C601" s="1"/>
      <c r="D601" s="21"/>
      <c r="E601" s="21"/>
      <c r="F601" s="21"/>
      <c r="I601" s="180"/>
      <c r="J601" s="180"/>
      <c r="M601" s="169"/>
      <c r="N601" s="169"/>
    </row>
    <row r="602" spans="2:14" ht="13">
      <c r="B602" s="1"/>
      <c r="C602" s="1"/>
      <c r="D602" s="21"/>
      <c r="E602" s="21"/>
      <c r="F602" s="21"/>
      <c r="I602" s="180"/>
      <c r="J602" s="180"/>
      <c r="M602" s="169"/>
      <c r="N602" s="169"/>
    </row>
    <row r="603" spans="2:14" ht="13">
      <c r="B603" s="1"/>
      <c r="C603" s="1"/>
      <c r="D603" s="21"/>
      <c r="E603" s="21"/>
      <c r="F603" s="21"/>
      <c r="I603" s="180"/>
      <c r="J603" s="180"/>
      <c r="M603" s="169"/>
      <c r="N603" s="169"/>
    </row>
    <row r="604" spans="2:14" ht="13">
      <c r="B604" s="1"/>
      <c r="C604" s="1"/>
      <c r="D604" s="21"/>
      <c r="E604" s="21"/>
      <c r="F604" s="21"/>
      <c r="I604" s="180"/>
      <c r="J604" s="180"/>
      <c r="M604" s="169"/>
      <c r="N604" s="169"/>
    </row>
    <row r="605" spans="2:14" ht="13">
      <c r="B605" s="1"/>
      <c r="C605" s="1"/>
      <c r="D605" s="21"/>
      <c r="E605" s="21"/>
      <c r="F605" s="21"/>
      <c r="I605" s="180"/>
      <c r="J605" s="180"/>
      <c r="M605" s="169"/>
      <c r="N605" s="169"/>
    </row>
    <row r="606" spans="2:14" ht="13">
      <c r="B606" s="1"/>
      <c r="C606" s="1"/>
      <c r="D606" s="21"/>
      <c r="E606" s="21"/>
      <c r="F606" s="21"/>
      <c r="I606" s="180"/>
      <c r="J606" s="180"/>
      <c r="M606" s="169"/>
      <c r="N606" s="169"/>
    </row>
    <row r="607" spans="2:14" ht="13">
      <c r="B607" s="1"/>
      <c r="C607" s="1"/>
      <c r="D607" s="21"/>
      <c r="E607" s="21"/>
      <c r="F607" s="21"/>
      <c r="I607" s="180"/>
      <c r="J607" s="180"/>
      <c r="M607" s="169"/>
      <c r="N607" s="169"/>
    </row>
    <row r="608" spans="2:14" ht="13">
      <c r="B608" s="1"/>
      <c r="C608" s="1"/>
      <c r="D608" s="21"/>
      <c r="E608" s="21"/>
      <c r="F608" s="21"/>
      <c r="I608" s="180"/>
      <c r="J608" s="180"/>
      <c r="M608" s="169"/>
      <c r="N608" s="169"/>
    </row>
    <row r="609" spans="2:14" ht="13">
      <c r="B609" s="1"/>
      <c r="C609" s="1"/>
      <c r="D609" s="21"/>
      <c r="E609" s="21"/>
      <c r="F609" s="21"/>
      <c r="I609" s="180"/>
      <c r="J609" s="180"/>
      <c r="M609" s="169"/>
      <c r="N609" s="169"/>
    </row>
    <row r="610" spans="2:14" ht="13">
      <c r="B610" s="1"/>
      <c r="C610" s="1"/>
      <c r="D610" s="21"/>
      <c r="E610" s="21"/>
      <c r="F610" s="21"/>
      <c r="I610" s="180"/>
      <c r="J610" s="180"/>
      <c r="M610" s="169"/>
      <c r="N610" s="169"/>
    </row>
    <row r="611" spans="2:14" ht="13">
      <c r="B611" s="1"/>
      <c r="C611" s="1"/>
      <c r="D611" s="21"/>
      <c r="E611" s="21"/>
      <c r="F611" s="21"/>
      <c r="I611" s="180"/>
      <c r="J611" s="180"/>
      <c r="M611" s="169"/>
      <c r="N611" s="169"/>
    </row>
    <row r="612" spans="2:14" ht="13">
      <c r="B612" s="1"/>
      <c r="C612" s="1"/>
      <c r="D612" s="21"/>
      <c r="E612" s="21"/>
      <c r="F612" s="21"/>
      <c r="I612" s="180"/>
      <c r="J612" s="180"/>
      <c r="M612" s="169"/>
      <c r="N612" s="169"/>
    </row>
    <row r="613" spans="2:14" ht="13">
      <c r="B613" s="1"/>
      <c r="C613" s="1"/>
      <c r="D613" s="21"/>
      <c r="E613" s="21"/>
      <c r="F613" s="21"/>
      <c r="I613" s="180"/>
      <c r="J613" s="180"/>
      <c r="M613" s="169"/>
      <c r="N613" s="169"/>
    </row>
    <row r="614" spans="2:14" ht="13">
      <c r="B614" s="1"/>
      <c r="C614" s="1"/>
      <c r="D614" s="21"/>
      <c r="E614" s="21"/>
      <c r="F614" s="21"/>
      <c r="I614" s="180"/>
      <c r="J614" s="180"/>
      <c r="M614" s="169"/>
      <c r="N614" s="169"/>
    </row>
    <row r="615" spans="2:14" ht="13">
      <c r="B615" s="1"/>
      <c r="C615" s="1"/>
      <c r="D615" s="21"/>
      <c r="E615" s="21"/>
      <c r="F615" s="21"/>
      <c r="I615" s="180"/>
      <c r="J615" s="180"/>
      <c r="M615" s="169"/>
      <c r="N615" s="169"/>
    </row>
    <row r="616" spans="2:14" ht="13">
      <c r="B616" s="1"/>
      <c r="C616" s="1"/>
      <c r="D616" s="21"/>
      <c r="E616" s="21"/>
      <c r="F616" s="21"/>
      <c r="I616" s="180"/>
      <c r="J616" s="180"/>
      <c r="M616" s="169"/>
      <c r="N616" s="169"/>
    </row>
    <row r="617" spans="2:14" ht="13">
      <c r="B617" s="1"/>
      <c r="C617" s="1"/>
      <c r="D617" s="21"/>
      <c r="E617" s="21"/>
      <c r="F617" s="21"/>
      <c r="I617" s="180"/>
      <c r="J617" s="180"/>
      <c r="M617" s="169"/>
      <c r="N617" s="169"/>
    </row>
    <row r="618" spans="2:14" ht="13">
      <c r="B618" s="1"/>
      <c r="C618" s="1"/>
      <c r="D618" s="21"/>
      <c r="E618" s="21"/>
      <c r="F618" s="21"/>
      <c r="I618" s="180"/>
      <c r="J618" s="180"/>
      <c r="M618" s="169"/>
      <c r="N618" s="169"/>
    </row>
    <row r="619" spans="2:14" ht="13">
      <c r="B619" s="1"/>
      <c r="C619" s="1"/>
      <c r="D619" s="21"/>
      <c r="E619" s="21"/>
      <c r="F619" s="21"/>
      <c r="I619" s="180"/>
      <c r="J619" s="180"/>
      <c r="M619" s="169"/>
      <c r="N619" s="169"/>
    </row>
    <row r="620" spans="2:14" ht="13">
      <c r="B620" s="1"/>
      <c r="C620" s="1"/>
      <c r="D620" s="21"/>
      <c r="E620" s="21"/>
      <c r="F620" s="21"/>
      <c r="I620" s="180"/>
      <c r="J620" s="180"/>
      <c r="M620" s="169"/>
      <c r="N620" s="169"/>
    </row>
    <row r="621" spans="2:14" ht="13">
      <c r="B621" s="1"/>
      <c r="C621" s="1"/>
      <c r="D621" s="21"/>
      <c r="E621" s="21"/>
      <c r="F621" s="21"/>
      <c r="I621" s="180"/>
      <c r="J621" s="180"/>
      <c r="M621" s="169"/>
      <c r="N621" s="169"/>
    </row>
    <row r="622" spans="2:14" ht="13">
      <c r="B622" s="1"/>
      <c r="C622" s="1"/>
      <c r="D622" s="21"/>
      <c r="E622" s="21"/>
      <c r="F622" s="21"/>
      <c r="I622" s="180"/>
      <c r="J622" s="180"/>
      <c r="M622" s="169"/>
      <c r="N622" s="169"/>
    </row>
    <row r="623" spans="2:14" ht="13">
      <c r="B623" s="1"/>
      <c r="C623" s="1"/>
      <c r="D623" s="21"/>
      <c r="E623" s="21"/>
      <c r="F623" s="21"/>
      <c r="I623" s="180"/>
      <c r="J623" s="180"/>
      <c r="M623" s="169"/>
      <c r="N623" s="169"/>
    </row>
    <row r="624" spans="2:14" ht="13">
      <c r="B624" s="1"/>
      <c r="C624" s="1"/>
      <c r="D624" s="21"/>
      <c r="E624" s="21"/>
      <c r="F624" s="21"/>
      <c r="I624" s="180"/>
      <c r="J624" s="180"/>
      <c r="M624" s="169"/>
      <c r="N624" s="169"/>
    </row>
    <row r="625" spans="2:14" ht="13">
      <c r="B625" s="1"/>
      <c r="C625" s="1"/>
      <c r="D625" s="21"/>
      <c r="E625" s="21"/>
      <c r="F625" s="21"/>
      <c r="I625" s="180"/>
      <c r="J625" s="180"/>
      <c r="M625" s="169"/>
      <c r="N625" s="169"/>
    </row>
    <row r="626" spans="2:14" ht="13">
      <c r="B626" s="1"/>
      <c r="C626" s="1"/>
      <c r="D626" s="21"/>
      <c r="E626" s="21"/>
      <c r="F626" s="21"/>
      <c r="I626" s="180"/>
      <c r="J626" s="180"/>
      <c r="M626" s="169"/>
      <c r="N626" s="169"/>
    </row>
    <row r="627" spans="2:14" ht="13">
      <c r="B627" s="1"/>
      <c r="C627" s="1"/>
      <c r="D627" s="21"/>
      <c r="E627" s="21"/>
      <c r="F627" s="21"/>
      <c r="I627" s="180"/>
      <c r="J627" s="180"/>
      <c r="M627" s="169"/>
      <c r="N627" s="169"/>
    </row>
    <row r="628" spans="2:14" ht="13">
      <c r="B628" s="1"/>
      <c r="C628" s="1"/>
      <c r="D628" s="21"/>
      <c r="E628" s="21"/>
      <c r="F628" s="21"/>
      <c r="I628" s="180"/>
      <c r="J628" s="180"/>
      <c r="M628" s="169"/>
      <c r="N628" s="169"/>
    </row>
    <row r="629" spans="2:14" ht="13">
      <c r="B629" s="1"/>
      <c r="C629" s="1"/>
      <c r="D629" s="21"/>
      <c r="E629" s="21"/>
      <c r="F629" s="21"/>
      <c r="I629" s="180"/>
      <c r="J629" s="180"/>
      <c r="M629" s="169"/>
      <c r="N629" s="169"/>
    </row>
    <row r="630" spans="2:14" ht="13">
      <c r="B630" s="1"/>
      <c r="C630" s="1"/>
      <c r="D630" s="21"/>
      <c r="E630" s="21"/>
      <c r="F630" s="21"/>
      <c r="I630" s="180"/>
      <c r="J630" s="180"/>
      <c r="M630" s="169"/>
      <c r="N630" s="169"/>
    </row>
    <row r="631" spans="2:14" ht="13">
      <c r="B631" s="1"/>
      <c r="C631" s="1"/>
      <c r="D631" s="21"/>
      <c r="E631" s="21"/>
      <c r="F631" s="21"/>
      <c r="I631" s="180"/>
      <c r="J631" s="180"/>
      <c r="M631" s="169"/>
      <c r="N631" s="169"/>
    </row>
    <row r="632" spans="2:14" ht="13">
      <c r="B632" s="1"/>
      <c r="C632" s="1"/>
      <c r="D632" s="21"/>
      <c r="E632" s="21"/>
      <c r="F632" s="21"/>
      <c r="I632" s="180"/>
      <c r="J632" s="180"/>
      <c r="M632" s="169"/>
      <c r="N632" s="169"/>
    </row>
    <row r="633" spans="2:14" ht="13">
      <c r="B633" s="1"/>
      <c r="C633" s="1"/>
      <c r="D633" s="21"/>
      <c r="E633" s="21"/>
      <c r="F633" s="21"/>
      <c r="I633" s="180"/>
      <c r="J633" s="180"/>
      <c r="M633" s="169"/>
      <c r="N633" s="169"/>
    </row>
    <row r="634" spans="2:14" ht="13">
      <c r="B634" s="1"/>
      <c r="C634" s="1"/>
      <c r="D634" s="21"/>
      <c r="E634" s="21"/>
      <c r="F634" s="21"/>
      <c r="I634" s="180"/>
      <c r="J634" s="180"/>
      <c r="M634" s="169"/>
      <c r="N634" s="169"/>
    </row>
    <row r="635" spans="2:14" ht="13">
      <c r="B635" s="1"/>
      <c r="C635" s="1"/>
      <c r="D635" s="21"/>
      <c r="E635" s="21"/>
      <c r="F635" s="21"/>
      <c r="I635" s="180"/>
      <c r="J635" s="180"/>
      <c r="M635" s="169"/>
      <c r="N635" s="169"/>
    </row>
    <row r="636" spans="2:14" ht="13">
      <c r="B636" s="1"/>
      <c r="C636" s="1"/>
      <c r="D636" s="21"/>
      <c r="E636" s="21"/>
      <c r="F636" s="21"/>
      <c r="I636" s="180"/>
      <c r="J636" s="180"/>
      <c r="M636" s="169"/>
      <c r="N636" s="169"/>
    </row>
    <row r="637" spans="2:14" ht="13">
      <c r="B637" s="1"/>
      <c r="C637" s="1"/>
      <c r="D637" s="21"/>
      <c r="E637" s="21"/>
      <c r="F637" s="21"/>
      <c r="I637" s="180"/>
      <c r="J637" s="180"/>
      <c r="M637" s="169"/>
      <c r="N637" s="169"/>
    </row>
    <row r="638" spans="2:14" ht="13">
      <c r="B638" s="1"/>
      <c r="C638" s="1"/>
      <c r="D638" s="21"/>
      <c r="E638" s="21"/>
      <c r="F638" s="21"/>
      <c r="I638" s="180"/>
      <c r="J638" s="180"/>
      <c r="M638" s="169"/>
      <c r="N638" s="169"/>
    </row>
    <row r="639" spans="2:14" ht="13">
      <c r="B639" s="1"/>
      <c r="C639" s="1"/>
      <c r="D639" s="21"/>
      <c r="E639" s="21"/>
      <c r="F639" s="21"/>
      <c r="I639" s="180"/>
      <c r="J639" s="180"/>
      <c r="M639" s="169"/>
      <c r="N639" s="169"/>
    </row>
    <row r="640" spans="2:14" ht="13">
      <c r="B640" s="1"/>
      <c r="C640" s="1"/>
      <c r="D640" s="21"/>
      <c r="E640" s="21"/>
      <c r="F640" s="21"/>
      <c r="I640" s="180"/>
      <c r="J640" s="180"/>
      <c r="M640" s="169"/>
      <c r="N640" s="169"/>
    </row>
    <row r="641" spans="2:14" ht="13">
      <c r="B641" s="1"/>
      <c r="C641" s="1"/>
      <c r="D641" s="21"/>
      <c r="E641" s="21"/>
      <c r="F641" s="21"/>
      <c r="I641" s="180"/>
      <c r="J641" s="180"/>
      <c r="M641" s="169"/>
      <c r="N641" s="169"/>
    </row>
    <row r="642" spans="2:14" ht="13">
      <c r="B642" s="1"/>
      <c r="C642" s="1"/>
      <c r="D642" s="21"/>
      <c r="E642" s="21"/>
      <c r="F642" s="21"/>
      <c r="I642" s="180"/>
      <c r="J642" s="180"/>
      <c r="M642" s="169"/>
      <c r="N642" s="169"/>
    </row>
    <row r="643" spans="2:14" ht="13">
      <c r="B643" s="1"/>
      <c r="C643" s="1"/>
      <c r="D643" s="21"/>
      <c r="E643" s="21"/>
      <c r="F643" s="21"/>
      <c r="I643" s="180"/>
      <c r="J643" s="180"/>
      <c r="M643" s="169"/>
      <c r="N643" s="169"/>
    </row>
    <row r="644" spans="2:14" ht="13">
      <c r="B644" s="1"/>
      <c r="C644" s="1"/>
      <c r="D644" s="21"/>
      <c r="E644" s="21"/>
      <c r="F644" s="21"/>
      <c r="I644" s="180"/>
      <c r="J644" s="180"/>
      <c r="M644" s="169"/>
      <c r="N644" s="169"/>
    </row>
    <row r="645" spans="2:14" ht="13">
      <c r="B645" s="1"/>
      <c r="C645" s="1"/>
      <c r="D645" s="21"/>
      <c r="E645" s="21"/>
      <c r="F645" s="21"/>
      <c r="I645" s="180"/>
      <c r="J645" s="180"/>
      <c r="M645" s="169"/>
      <c r="N645" s="169"/>
    </row>
    <row r="646" spans="2:14" ht="13">
      <c r="B646" s="1"/>
      <c r="C646" s="1"/>
      <c r="D646" s="21"/>
      <c r="E646" s="21"/>
      <c r="F646" s="21"/>
      <c r="I646" s="180"/>
      <c r="J646" s="180"/>
      <c r="M646" s="169"/>
      <c r="N646" s="169"/>
    </row>
    <row r="647" spans="2:14" ht="13">
      <c r="B647" s="1"/>
      <c r="C647" s="1"/>
      <c r="D647" s="21"/>
      <c r="E647" s="21"/>
      <c r="F647" s="21"/>
      <c r="I647" s="180"/>
      <c r="J647" s="180"/>
      <c r="M647" s="169"/>
      <c r="N647" s="169"/>
    </row>
    <row r="648" spans="2:14" ht="13">
      <c r="B648" s="1"/>
      <c r="C648" s="1"/>
      <c r="D648" s="21"/>
      <c r="E648" s="21"/>
      <c r="F648" s="21"/>
      <c r="I648" s="180"/>
      <c r="J648" s="180"/>
      <c r="M648" s="169"/>
      <c r="N648" s="169"/>
    </row>
    <row r="649" spans="2:14" ht="13">
      <c r="B649" s="1"/>
      <c r="C649" s="1"/>
      <c r="D649" s="21"/>
      <c r="E649" s="21"/>
      <c r="F649" s="21"/>
      <c r="I649" s="180"/>
      <c r="J649" s="180"/>
      <c r="M649" s="169"/>
      <c r="N649" s="169"/>
    </row>
    <row r="650" spans="2:14" ht="13">
      <c r="B650" s="1"/>
      <c r="C650" s="1"/>
      <c r="D650" s="21"/>
      <c r="E650" s="21"/>
      <c r="F650" s="21"/>
      <c r="I650" s="180"/>
      <c r="J650" s="180"/>
      <c r="M650" s="169"/>
      <c r="N650" s="169"/>
    </row>
    <row r="651" spans="2:14" ht="13">
      <c r="B651" s="1"/>
      <c r="C651" s="1"/>
      <c r="D651" s="21"/>
      <c r="E651" s="21"/>
      <c r="F651" s="21"/>
      <c r="I651" s="180"/>
      <c r="J651" s="180"/>
      <c r="M651" s="169"/>
      <c r="N651" s="169"/>
    </row>
    <row r="652" spans="2:14" ht="13">
      <c r="B652" s="1"/>
      <c r="C652" s="1"/>
      <c r="D652" s="21"/>
      <c r="E652" s="21"/>
      <c r="F652" s="21"/>
      <c r="I652" s="180"/>
      <c r="J652" s="180"/>
      <c r="M652" s="169"/>
      <c r="N652" s="169"/>
    </row>
    <row r="653" spans="2:14" ht="13">
      <c r="B653" s="1"/>
      <c r="C653" s="1"/>
      <c r="D653" s="21"/>
      <c r="E653" s="21"/>
      <c r="F653" s="21"/>
      <c r="I653" s="180"/>
      <c r="J653" s="180"/>
      <c r="M653" s="169"/>
      <c r="N653" s="169"/>
    </row>
    <row r="654" spans="2:14" ht="13">
      <c r="B654" s="1"/>
      <c r="C654" s="1"/>
      <c r="D654" s="21"/>
      <c r="E654" s="21"/>
      <c r="F654" s="21"/>
      <c r="I654" s="180"/>
      <c r="J654" s="180"/>
      <c r="M654" s="169"/>
      <c r="N654" s="169"/>
    </row>
    <row r="655" spans="2:14" ht="13">
      <c r="B655" s="1"/>
      <c r="C655" s="1"/>
      <c r="D655" s="21"/>
      <c r="E655" s="21"/>
      <c r="F655" s="21"/>
      <c r="I655" s="180"/>
      <c r="J655" s="180"/>
      <c r="M655" s="169"/>
      <c r="N655" s="169"/>
    </row>
    <row r="656" spans="2:14" ht="13">
      <c r="B656" s="1"/>
      <c r="C656" s="1"/>
      <c r="D656" s="21"/>
      <c r="E656" s="21"/>
      <c r="F656" s="21"/>
      <c r="I656" s="180"/>
      <c r="J656" s="180"/>
      <c r="M656" s="169"/>
      <c r="N656" s="169"/>
    </row>
    <row r="657" spans="2:14" ht="13">
      <c r="B657" s="1"/>
      <c r="C657" s="1"/>
      <c r="D657" s="21"/>
      <c r="E657" s="21"/>
      <c r="F657" s="21"/>
      <c r="I657" s="180"/>
      <c r="J657" s="180"/>
      <c r="M657" s="169"/>
      <c r="N657" s="169"/>
    </row>
    <row r="658" spans="2:14" ht="13">
      <c r="B658" s="1"/>
      <c r="C658" s="1"/>
      <c r="D658" s="21"/>
      <c r="E658" s="21"/>
      <c r="F658" s="21"/>
      <c r="I658" s="180"/>
      <c r="J658" s="180"/>
      <c r="M658" s="169"/>
      <c r="N658" s="169"/>
    </row>
    <row r="659" spans="2:14" ht="13">
      <c r="B659" s="1"/>
      <c r="C659" s="1"/>
      <c r="D659" s="21"/>
      <c r="E659" s="21"/>
      <c r="F659" s="21"/>
      <c r="I659" s="180"/>
      <c r="J659" s="180"/>
      <c r="M659" s="169"/>
      <c r="N659" s="169"/>
    </row>
    <row r="660" spans="2:14" ht="13">
      <c r="B660" s="1"/>
      <c r="C660" s="1"/>
      <c r="D660" s="21"/>
      <c r="E660" s="21"/>
      <c r="F660" s="21"/>
      <c r="I660" s="180"/>
      <c r="J660" s="180"/>
      <c r="M660" s="169"/>
      <c r="N660" s="169"/>
    </row>
    <row r="661" spans="2:14" ht="13">
      <c r="B661" s="1"/>
      <c r="C661" s="1"/>
      <c r="D661" s="21"/>
      <c r="E661" s="21"/>
      <c r="F661" s="21"/>
      <c r="I661" s="180"/>
      <c r="J661" s="180"/>
      <c r="M661" s="169"/>
      <c r="N661" s="169"/>
    </row>
    <row r="662" spans="2:14" ht="13">
      <c r="B662" s="1"/>
      <c r="C662" s="1"/>
      <c r="D662" s="21"/>
      <c r="E662" s="21"/>
      <c r="F662" s="21"/>
      <c r="I662" s="180"/>
      <c r="J662" s="180"/>
      <c r="M662" s="169"/>
      <c r="N662" s="169"/>
    </row>
    <row r="663" spans="2:14" ht="13">
      <c r="B663" s="1"/>
      <c r="C663" s="1"/>
      <c r="D663" s="21"/>
      <c r="E663" s="21"/>
      <c r="F663" s="21"/>
      <c r="I663" s="180"/>
      <c r="J663" s="180"/>
      <c r="M663" s="169"/>
      <c r="N663" s="169"/>
    </row>
    <row r="664" spans="2:14" ht="13">
      <c r="B664" s="1"/>
      <c r="C664" s="1"/>
      <c r="D664" s="21"/>
      <c r="E664" s="21"/>
      <c r="F664" s="21"/>
      <c r="I664" s="180"/>
      <c r="J664" s="180"/>
      <c r="M664" s="169"/>
      <c r="N664" s="169"/>
    </row>
    <row r="665" spans="2:14" ht="13">
      <c r="B665" s="1"/>
      <c r="C665" s="1"/>
      <c r="D665" s="21"/>
      <c r="E665" s="21"/>
      <c r="F665" s="21"/>
      <c r="I665" s="180"/>
      <c r="J665" s="180"/>
      <c r="M665" s="169"/>
      <c r="N665" s="169"/>
    </row>
    <row r="666" spans="2:14" ht="13">
      <c r="B666" s="1"/>
      <c r="C666" s="1"/>
      <c r="D666" s="21"/>
      <c r="E666" s="21"/>
      <c r="F666" s="21"/>
      <c r="I666" s="180"/>
      <c r="J666" s="180"/>
      <c r="M666" s="169"/>
      <c r="N666" s="169"/>
    </row>
    <row r="667" spans="2:14" ht="13">
      <c r="B667" s="1"/>
      <c r="C667" s="1"/>
      <c r="D667" s="21"/>
      <c r="E667" s="21"/>
      <c r="F667" s="21"/>
      <c r="I667" s="180"/>
      <c r="J667" s="180"/>
      <c r="M667" s="169"/>
      <c r="N667" s="169"/>
    </row>
    <row r="668" spans="2:14" ht="13">
      <c r="B668" s="1"/>
      <c r="C668" s="1"/>
      <c r="D668" s="21"/>
      <c r="E668" s="21"/>
      <c r="F668" s="21"/>
      <c r="I668" s="180"/>
      <c r="J668" s="180"/>
      <c r="M668" s="169"/>
      <c r="N668" s="169"/>
    </row>
    <row r="669" spans="2:14" ht="13">
      <c r="B669" s="1"/>
      <c r="C669" s="1"/>
      <c r="D669" s="21"/>
      <c r="E669" s="21"/>
      <c r="F669" s="21"/>
      <c r="I669" s="180"/>
      <c r="J669" s="180"/>
      <c r="M669" s="169"/>
      <c r="N669" s="169"/>
    </row>
    <row r="670" spans="2:14" ht="13">
      <c r="B670" s="1"/>
      <c r="C670" s="1"/>
      <c r="D670" s="21"/>
      <c r="E670" s="21"/>
      <c r="F670" s="21"/>
      <c r="I670" s="180"/>
      <c r="J670" s="180"/>
      <c r="M670" s="169"/>
      <c r="N670" s="169"/>
    </row>
    <row r="671" spans="2:14" ht="13">
      <c r="B671" s="1"/>
      <c r="C671" s="1"/>
      <c r="D671" s="21"/>
      <c r="E671" s="21"/>
      <c r="F671" s="21"/>
      <c r="I671" s="180"/>
      <c r="J671" s="180"/>
      <c r="M671" s="169"/>
      <c r="N671" s="169"/>
    </row>
    <row r="672" spans="2:14" ht="13">
      <c r="B672" s="1"/>
      <c r="C672" s="1"/>
      <c r="D672" s="21"/>
      <c r="E672" s="21"/>
      <c r="F672" s="21"/>
      <c r="I672" s="180"/>
      <c r="J672" s="180"/>
      <c r="M672" s="169"/>
      <c r="N672" s="169"/>
    </row>
    <row r="673" spans="2:14" ht="13">
      <c r="B673" s="1"/>
      <c r="C673" s="1"/>
      <c r="D673" s="21"/>
      <c r="E673" s="21"/>
      <c r="F673" s="21"/>
      <c r="I673" s="180"/>
      <c r="J673" s="180"/>
      <c r="M673" s="169"/>
      <c r="N673" s="169"/>
    </row>
    <row r="674" spans="2:14" ht="13">
      <c r="B674" s="1"/>
      <c r="C674" s="1"/>
      <c r="D674" s="21"/>
      <c r="E674" s="21"/>
      <c r="F674" s="21"/>
      <c r="I674" s="180"/>
      <c r="J674" s="180"/>
      <c r="M674" s="169"/>
      <c r="N674" s="169"/>
    </row>
    <row r="675" spans="2:14" ht="13">
      <c r="B675" s="1"/>
      <c r="C675" s="1"/>
      <c r="D675" s="21"/>
      <c r="E675" s="21"/>
      <c r="F675" s="21"/>
      <c r="I675" s="180"/>
      <c r="J675" s="180"/>
      <c r="M675" s="169"/>
      <c r="N675" s="169"/>
    </row>
    <row r="676" spans="2:14" ht="13">
      <c r="B676" s="1"/>
      <c r="C676" s="1"/>
      <c r="D676" s="21"/>
      <c r="E676" s="21"/>
      <c r="F676" s="21"/>
      <c r="I676" s="180"/>
      <c r="J676" s="180"/>
      <c r="M676" s="169"/>
      <c r="N676" s="169"/>
    </row>
    <row r="677" spans="2:14" ht="13">
      <c r="B677" s="1"/>
      <c r="C677" s="1"/>
      <c r="D677" s="21"/>
      <c r="E677" s="21"/>
      <c r="F677" s="21"/>
      <c r="I677" s="180"/>
      <c r="J677" s="180"/>
      <c r="M677" s="169"/>
      <c r="N677" s="169"/>
    </row>
    <row r="678" spans="2:14" ht="13">
      <c r="B678" s="1"/>
      <c r="C678" s="1"/>
      <c r="D678" s="21"/>
      <c r="E678" s="21"/>
      <c r="F678" s="21"/>
      <c r="I678" s="180"/>
      <c r="J678" s="180"/>
      <c r="M678" s="169"/>
      <c r="N678" s="169"/>
    </row>
    <row r="679" spans="2:14" ht="13">
      <c r="B679" s="1"/>
      <c r="C679" s="1"/>
      <c r="D679" s="21"/>
      <c r="E679" s="21"/>
      <c r="F679" s="21"/>
      <c r="I679" s="180"/>
      <c r="J679" s="180"/>
      <c r="M679" s="169"/>
      <c r="N679" s="169"/>
    </row>
    <row r="680" spans="2:14" ht="13">
      <c r="B680" s="1"/>
      <c r="C680" s="1"/>
      <c r="D680" s="21"/>
      <c r="E680" s="21"/>
      <c r="F680" s="21"/>
      <c r="I680" s="180"/>
      <c r="J680" s="180"/>
      <c r="M680" s="169"/>
      <c r="N680" s="169"/>
    </row>
    <row r="681" spans="2:14" ht="13">
      <c r="B681" s="1"/>
      <c r="C681" s="1"/>
      <c r="D681" s="21"/>
      <c r="E681" s="21"/>
      <c r="F681" s="21"/>
      <c r="I681" s="180"/>
      <c r="J681" s="180"/>
      <c r="M681" s="169"/>
      <c r="N681" s="169"/>
    </row>
    <row r="682" spans="2:14" ht="13">
      <c r="B682" s="1"/>
      <c r="C682" s="1"/>
      <c r="D682" s="21"/>
      <c r="E682" s="21"/>
      <c r="F682" s="21"/>
      <c r="I682" s="180"/>
      <c r="J682" s="180"/>
      <c r="M682" s="169"/>
      <c r="N682" s="169"/>
    </row>
    <row r="683" spans="2:14" ht="13">
      <c r="B683" s="1"/>
      <c r="C683" s="1"/>
      <c r="D683" s="21"/>
      <c r="E683" s="21"/>
      <c r="F683" s="21"/>
      <c r="I683" s="180"/>
      <c r="J683" s="180"/>
      <c r="M683" s="169"/>
      <c r="N683" s="169"/>
    </row>
    <row r="684" spans="2:14" ht="13">
      <c r="B684" s="1"/>
      <c r="C684" s="1"/>
      <c r="D684" s="21"/>
      <c r="E684" s="21"/>
      <c r="F684" s="21"/>
      <c r="I684" s="180"/>
      <c r="J684" s="180"/>
      <c r="M684" s="169"/>
      <c r="N684" s="169"/>
    </row>
    <row r="685" spans="2:14" ht="13">
      <c r="B685" s="1"/>
      <c r="C685" s="1"/>
      <c r="D685" s="21"/>
      <c r="E685" s="21"/>
      <c r="F685" s="21"/>
      <c r="I685" s="180"/>
      <c r="J685" s="180"/>
      <c r="M685" s="169"/>
      <c r="N685" s="169"/>
    </row>
    <row r="686" spans="2:14" ht="13">
      <c r="B686" s="1"/>
      <c r="C686" s="1"/>
      <c r="D686" s="21"/>
      <c r="E686" s="21"/>
      <c r="F686" s="21"/>
      <c r="I686" s="180"/>
      <c r="J686" s="180"/>
      <c r="M686" s="169"/>
      <c r="N686" s="169"/>
    </row>
    <row r="687" spans="2:14" ht="13">
      <c r="B687" s="1"/>
      <c r="C687" s="1"/>
      <c r="D687" s="21"/>
      <c r="E687" s="21"/>
      <c r="F687" s="21"/>
      <c r="I687" s="180"/>
      <c r="J687" s="180"/>
      <c r="M687" s="169"/>
      <c r="N687" s="169"/>
    </row>
    <row r="688" spans="2:14" ht="13">
      <c r="B688" s="1"/>
      <c r="C688" s="1"/>
      <c r="D688" s="21"/>
      <c r="E688" s="21"/>
      <c r="F688" s="21"/>
      <c r="I688" s="180"/>
      <c r="J688" s="180"/>
      <c r="M688" s="169"/>
      <c r="N688" s="169"/>
    </row>
    <row r="689" spans="2:14" ht="13">
      <c r="B689" s="1"/>
      <c r="C689" s="1"/>
      <c r="D689" s="21"/>
      <c r="E689" s="21"/>
      <c r="F689" s="21"/>
      <c r="I689" s="180"/>
      <c r="J689" s="180"/>
      <c r="M689" s="169"/>
      <c r="N689" s="169"/>
    </row>
    <row r="690" spans="2:14" ht="13">
      <c r="B690" s="1"/>
      <c r="C690" s="1"/>
      <c r="D690" s="21"/>
      <c r="E690" s="21"/>
      <c r="F690" s="21"/>
      <c r="I690" s="180"/>
      <c r="J690" s="180"/>
      <c r="M690" s="169"/>
      <c r="N690" s="169"/>
    </row>
    <row r="691" spans="2:14" ht="13">
      <c r="B691" s="1"/>
      <c r="C691" s="1"/>
      <c r="D691" s="21"/>
      <c r="E691" s="21"/>
      <c r="F691" s="21"/>
      <c r="I691" s="180"/>
      <c r="J691" s="180"/>
      <c r="M691" s="169"/>
      <c r="N691" s="169"/>
    </row>
    <row r="692" spans="2:14" ht="13">
      <c r="B692" s="1"/>
      <c r="C692" s="1"/>
      <c r="D692" s="21"/>
      <c r="E692" s="21"/>
      <c r="F692" s="21"/>
      <c r="I692" s="180"/>
      <c r="J692" s="180"/>
      <c r="M692" s="169"/>
      <c r="N692" s="169"/>
    </row>
    <row r="693" spans="2:14" ht="13">
      <c r="B693" s="1"/>
      <c r="C693" s="1"/>
      <c r="D693" s="21"/>
      <c r="E693" s="21"/>
      <c r="F693" s="21"/>
      <c r="I693" s="180"/>
      <c r="J693" s="180"/>
      <c r="M693" s="169"/>
      <c r="N693" s="169"/>
    </row>
    <row r="694" spans="2:14" ht="13">
      <c r="B694" s="1"/>
      <c r="C694" s="1"/>
      <c r="D694" s="21"/>
      <c r="E694" s="21"/>
      <c r="F694" s="21"/>
      <c r="I694" s="180"/>
      <c r="J694" s="180"/>
      <c r="M694" s="169"/>
      <c r="N694" s="169"/>
    </row>
    <row r="695" spans="2:14" ht="13">
      <c r="B695" s="1"/>
      <c r="C695" s="1"/>
      <c r="D695" s="21"/>
      <c r="E695" s="21"/>
      <c r="F695" s="21"/>
      <c r="I695" s="180"/>
      <c r="J695" s="180"/>
      <c r="M695" s="169"/>
      <c r="N695" s="169"/>
    </row>
    <row r="696" spans="2:14" ht="13">
      <c r="B696" s="1"/>
      <c r="C696" s="1"/>
      <c r="D696" s="21"/>
      <c r="E696" s="21"/>
      <c r="F696" s="21"/>
      <c r="I696" s="180"/>
      <c r="J696" s="180"/>
      <c r="M696" s="169"/>
      <c r="N696" s="169"/>
    </row>
    <row r="697" spans="2:14" ht="13">
      <c r="B697" s="1"/>
      <c r="C697" s="1"/>
      <c r="D697" s="21"/>
      <c r="E697" s="21"/>
      <c r="F697" s="21"/>
      <c r="I697" s="180"/>
      <c r="J697" s="180"/>
      <c r="M697" s="169"/>
      <c r="N697" s="169"/>
    </row>
    <row r="698" spans="2:14" ht="13">
      <c r="B698" s="1"/>
      <c r="C698" s="1"/>
      <c r="D698" s="21"/>
      <c r="E698" s="21"/>
      <c r="F698" s="21"/>
      <c r="I698" s="180"/>
      <c r="J698" s="180"/>
      <c r="M698" s="169"/>
      <c r="N698" s="169"/>
    </row>
    <row r="699" spans="2:14" ht="13">
      <c r="B699" s="1"/>
      <c r="C699" s="1"/>
      <c r="D699" s="21"/>
      <c r="E699" s="21"/>
      <c r="F699" s="21"/>
      <c r="I699" s="180"/>
      <c r="J699" s="180"/>
      <c r="M699" s="169"/>
      <c r="N699" s="169"/>
    </row>
    <row r="700" spans="2:14" ht="13">
      <c r="B700" s="1"/>
      <c r="C700" s="1"/>
      <c r="D700" s="21"/>
      <c r="E700" s="21"/>
      <c r="F700" s="21"/>
      <c r="I700" s="180"/>
      <c r="J700" s="180"/>
      <c r="M700" s="169"/>
      <c r="N700" s="169"/>
    </row>
    <row r="701" spans="2:14" ht="13">
      <c r="B701" s="1"/>
      <c r="C701" s="1"/>
      <c r="D701" s="21"/>
      <c r="E701" s="21"/>
      <c r="F701" s="21"/>
      <c r="I701" s="180"/>
      <c r="J701" s="180"/>
      <c r="M701" s="169"/>
      <c r="N701" s="169"/>
    </row>
    <row r="702" spans="2:14" ht="13">
      <c r="B702" s="1"/>
      <c r="C702" s="1"/>
      <c r="D702" s="21"/>
      <c r="E702" s="21"/>
      <c r="F702" s="21"/>
      <c r="I702" s="180"/>
      <c r="J702" s="180"/>
      <c r="M702" s="169"/>
      <c r="N702" s="169"/>
    </row>
    <row r="703" spans="2:14" ht="13">
      <c r="B703" s="1"/>
      <c r="C703" s="1"/>
      <c r="D703" s="21"/>
      <c r="E703" s="21"/>
      <c r="F703" s="21"/>
      <c r="I703" s="180"/>
      <c r="J703" s="180"/>
      <c r="M703" s="169"/>
      <c r="N703" s="169"/>
    </row>
    <row r="704" spans="2:14" ht="13">
      <c r="B704" s="1"/>
      <c r="C704" s="1"/>
      <c r="D704" s="21"/>
      <c r="E704" s="21"/>
      <c r="F704" s="21"/>
      <c r="I704" s="180"/>
      <c r="J704" s="180"/>
      <c r="M704" s="169"/>
      <c r="N704" s="169"/>
    </row>
    <row r="705" spans="2:14" ht="13">
      <c r="B705" s="1"/>
      <c r="C705" s="1"/>
      <c r="D705" s="21"/>
      <c r="E705" s="21"/>
      <c r="F705" s="21"/>
      <c r="I705" s="180"/>
      <c r="J705" s="180"/>
      <c r="M705" s="169"/>
      <c r="N705" s="169"/>
    </row>
    <row r="706" spans="2:14" ht="13">
      <c r="B706" s="1"/>
      <c r="C706" s="1"/>
      <c r="D706" s="21"/>
      <c r="E706" s="21"/>
      <c r="F706" s="21"/>
      <c r="I706" s="180"/>
      <c r="J706" s="180"/>
      <c r="M706" s="169"/>
      <c r="N706" s="169"/>
    </row>
    <row r="707" spans="2:14" ht="13">
      <c r="B707" s="1"/>
      <c r="C707" s="1"/>
      <c r="D707" s="21"/>
      <c r="E707" s="21"/>
      <c r="F707" s="21"/>
      <c r="I707" s="180"/>
      <c r="J707" s="180"/>
      <c r="M707" s="169"/>
      <c r="N707" s="169"/>
    </row>
    <row r="708" spans="2:14" ht="13">
      <c r="B708" s="1"/>
      <c r="C708" s="1"/>
      <c r="D708" s="21"/>
      <c r="E708" s="21"/>
      <c r="F708" s="21"/>
      <c r="I708" s="180"/>
      <c r="J708" s="180"/>
      <c r="M708" s="169"/>
      <c r="N708" s="169"/>
    </row>
    <row r="709" spans="2:14" ht="13">
      <c r="B709" s="1"/>
      <c r="C709" s="1"/>
      <c r="D709" s="21"/>
      <c r="E709" s="21"/>
      <c r="F709" s="21"/>
      <c r="I709" s="180"/>
      <c r="J709" s="180"/>
      <c r="M709" s="169"/>
      <c r="N709" s="169"/>
    </row>
    <row r="710" spans="2:14" ht="13">
      <c r="B710" s="1"/>
      <c r="C710" s="1"/>
      <c r="D710" s="21"/>
      <c r="E710" s="21"/>
      <c r="F710" s="21"/>
      <c r="I710" s="180"/>
      <c r="J710" s="180"/>
      <c r="M710" s="169"/>
      <c r="N710" s="169"/>
    </row>
    <row r="711" spans="2:14" ht="13">
      <c r="B711" s="1"/>
      <c r="C711" s="1"/>
      <c r="D711" s="21"/>
      <c r="E711" s="21"/>
      <c r="F711" s="21"/>
      <c r="I711" s="180"/>
      <c r="J711" s="180"/>
      <c r="M711" s="169"/>
      <c r="N711" s="169"/>
    </row>
    <row r="712" spans="2:14" ht="13">
      <c r="B712" s="1"/>
      <c r="C712" s="1"/>
      <c r="D712" s="21"/>
      <c r="E712" s="21"/>
      <c r="F712" s="21"/>
      <c r="I712" s="180"/>
      <c r="J712" s="180"/>
      <c r="M712" s="169"/>
      <c r="N712" s="169"/>
    </row>
    <row r="713" spans="2:14" ht="13">
      <c r="B713" s="1"/>
      <c r="C713" s="1"/>
      <c r="D713" s="21"/>
      <c r="E713" s="21"/>
      <c r="F713" s="21"/>
      <c r="I713" s="180"/>
      <c r="J713" s="180"/>
      <c r="M713" s="169"/>
      <c r="N713" s="169"/>
    </row>
    <row r="714" spans="2:14" ht="13">
      <c r="B714" s="1"/>
      <c r="C714" s="1"/>
      <c r="D714" s="21"/>
      <c r="E714" s="21"/>
      <c r="F714" s="21"/>
      <c r="I714" s="180"/>
      <c r="J714" s="180"/>
      <c r="M714" s="169"/>
      <c r="N714" s="169"/>
    </row>
    <row r="715" spans="2:14" ht="13">
      <c r="B715" s="1"/>
      <c r="C715" s="1"/>
      <c r="D715" s="21"/>
      <c r="E715" s="21"/>
      <c r="F715" s="21"/>
      <c r="I715" s="180"/>
      <c r="J715" s="180"/>
      <c r="M715" s="169"/>
      <c r="N715" s="169"/>
    </row>
    <row r="716" spans="2:14" ht="13">
      <c r="B716" s="1"/>
      <c r="C716" s="1"/>
      <c r="D716" s="21"/>
      <c r="E716" s="21"/>
      <c r="F716" s="21"/>
      <c r="I716" s="180"/>
      <c r="J716" s="180"/>
      <c r="M716" s="169"/>
      <c r="N716" s="169"/>
    </row>
    <row r="717" spans="2:14" ht="13">
      <c r="B717" s="1"/>
      <c r="C717" s="1"/>
      <c r="D717" s="21"/>
      <c r="E717" s="21"/>
      <c r="F717" s="21"/>
      <c r="I717" s="180"/>
      <c r="J717" s="180"/>
      <c r="M717" s="169"/>
      <c r="N717" s="169"/>
    </row>
    <row r="718" spans="2:14" ht="13">
      <c r="B718" s="1"/>
      <c r="C718" s="1"/>
      <c r="D718" s="21"/>
      <c r="E718" s="21"/>
      <c r="F718" s="21"/>
      <c r="I718" s="180"/>
      <c r="J718" s="180"/>
      <c r="M718" s="169"/>
      <c r="N718" s="169"/>
    </row>
    <row r="719" spans="2:14" ht="13">
      <c r="B719" s="1"/>
      <c r="C719" s="1"/>
      <c r="D719" s="21"/>
      <c r="E719" s="21"/>
      <c r="F719" s="21"/>
      <c r="I719" s="180"/>
      <c r="J719" s="180"/>
      <c r="M719" s="169"/>
      <c r="N719" s="169"/>
    </row>
    <row r="720" spans="2:14" ht="13">
      <c r="B720" s="1"/>
      <c r="C720" s="1"/>
      <c r="D720" s="21"/>
      <c r="E720" s="21"/>
      <c r="F720" s="21"/>
      <c r="I720" s="180"/>
      <c r="J720" s="180"/>
      <c r="M720" s="169"/>
      <c r="N720" s="169"/>
    </row>
    <row r="721" spans="2:14" ht="13">
      <c r="B721" s="1"/>
      <c r="C721" s="1"/>
      <c r="D721" s="21"/>
      <c r="E721" s="21"/>
      <c r="F721" s="21"/>
      <c r="I721" s="180"/>
      <c r="J721" s="180"/>
      <c r="M721" s="169"/>
      <c r="N721" s="169"/>
    </row>
    <row r="722" spans="2:14" ht="13">
      <c r="B722" s="1"/>
      <c r="C722" s="1"/>
      <c r="D722" s="21"/>
      <c r="E722" s="21"/>
      <c r="F722" s="21"/>
      <c r="I722" s="180"/>
      <c r="J722" s="180"/>
      <c r="M722" s="169"/>
      <c r="N722" s="169"/>
    </row>
    <row r="723" spans="2:14" ht="13">
      <c r="B723" s="1"/>
      <c r="C723" s="1"/>
      <c r="D723" s="21"/>
      <c r="E723" s="21"/>
      <c r="F723" s="21"/>
      <c r="I723" s="180"/>
      <c r="J723" s="180"/>
      <c r="M723" s="169"/>
      <c r="N723" s="169"/>
    </row>
    <row r="724" spans="2:14" ht="13">
      <c r="B724" s="1"/>
      <c r="C724" s="1"/>
      <c r="D724" s="21"/>
      <c r="E724" s="21"/>
      <c r="F724" s="21"/>
      <c r="I724" s="180"/>
      <c r="J724" s="180"/>
      <c r="M724" s="169"/>
      <c r="N724" s="169"/>
    </row>
    <row r="725" spans="2:14" ht="13">
      <c r="B725" s="1"/>
      <c r="C725" s="1"/>
      <c r="D725" s="21"/>
      <c r="E725" s="21"/>
      <c r="F725" s="21"/>
      <c r="I725" s="180"/>
      <c r="J725" s="180"/>
      <c r="M725" s="169"/>
      <c r="N725" s="169"/>
    </row>
    <row r="726" spans="2:14" ht="13">
      <c r="B726" s="1"/>
      <c r="C726" s="1"/>
      <c r="D726" s="21"/>
      <c r="E726" s="21"/>
      <c r="F726" s="21"/>
      <c r="I726" s="180"/>
      <c r="J726" s="180"/>
      <c r="M726" s="169"/>
      <c r="N726" s="169"/>
    </row>
    <row r="727" spans="2:14" ht="13">
      <c r="B727" s="1"/>
      <c r="C727" s="1"/>
      <c r="D727" s="21"/>
      <c r="E727" s="21"/>
      <c r="F727" s="21"/>
      <c r="I727" s="180"/>
      <c r="J727" s="180"/>
      <c r="M727" s="169"/>
      <c r="N727" s="169"/>
    </row>
    <row r="728" spans="2:14" ht="13">
      <c r="B728" s="1"/>
      <c r="C728" s="1"/>
      <c r="D728" s="21"/>
      <c r="E728" s="21"/>
      <c r="F728" s="21"/>
      <c r="I728" s="180"/>
      <c r="J728" s="180"/>
      <c r="M728" s="169"/>
      <c r="N728" s="169"/>
    </row>
    <row r="729" spans="2:14" ht="13">
      <c r="B729" s="1"/>
      <c r="C729" s="1"/>
      <c r="D729" s="21"/>
      <c r="E729" s="21"/>
      <c r="F729" s="21"/>
      <c r="I729" s="180"/>
      <c r="J729" s="180"/>
      <c r="M729" s="169"/>
      <c r="N729" s="169"/>
    </row>
    <row r="730" spans="2:14" ht="13">
      <c r="B730" s="1"/>
      <c r="C730" s="1"/>
      <c r="D730" s="21"/>
      <c r="E730" s="21"/>
      <c r="F730" s="21"/>
      <c r="I730" s="180"/>
      <c r="J730" s="180"/>
      <c r="M730" s="169"/>
      <c r="N730" s="169"/>
    </row>
    <row r="731" spans="2:14" ht="13">
      <c r="B731" s="1"/>
      <c r="C731" s="1"/>
      <c r="D731" s="21"/>
      <c r="E731" s="21"/>
      <c r="F731" s="21"/>
      <c r="I731" s="180"/>
      <c r="J731" s="180"/>
      <c r="M731" s="169"/>
      <c r="N731" s="169"/>
    </row>
    <row r="732" spans="2:14" ht="13">
      <c r="B732" s="1"/>
      <c r="C732" s="1"/>
      <c r="D732" s="21"/>
      <c r="E732" s="21"/>
      <c r="F732" s="21"/>
      <c r="I732" s="180"/>
      <c r="J732" s="180"/>
      <c r="M732" s="169"/>
      <c r="N732" s="169"/>
    </row>
    <row r="733" spans="2:14" ht="13">
      <c r="B733" s="1"/>
      <c r="C733" s="1"/>
      <c r="D733" s="21"/>
      <c r="E733" s="21"/>
      <c r="F733" s="21"/>
      <c r="I733" s="180"/>
      <c r="J733" s="180"/>
      <c r="M733" s="169"/>
      <c r="N733" s="169"/>
    </row>
    <row r="734" spans="2:14" ht="13">
      <c r="B734" s="1"/>
      <c r="C734" s="1"/>
      <c r="D734" s="21"/>
      <c r="E734" s="21"/>
      <c r="F734" s="21"/>
      <c r="I734" s="180"/>
      <c r="J734" s="180"/>
      <c r="M734" s="169"/>
      <c r="N734" s="169"/>
    </row>
    <row r="735" spans="2:14" ht="13">
      <c r="B735" s="1"/>
      <c r="C735" s="1"/>
      <c r="D735" s="21"/>
      <c r="E735" s="21"/>
      <c r="F735" s="21"/>
      <c r="I735" s="180"/>
      <c r="J735" s="180"/>
      <c r="M735" s="169"/>
      <c r="N735" s="169"/>
    </row>
    <row r="736" spans="2:14" ht="13">
      <c r="B736" s="1"/>
      <c r="C736" s="1"/>
      <c r="D736" s="21"/>
      <c r="E736" s="21"/>
      <c r="F736" s="21"/>
      <c r="I736" s="180"/>
      <c r="J736" s="180"/>
      <c r="M736" s="169"/>
      <c r="N736" s="169"/>
    </row>
    <row r="737" spans="2:14" ht="13">
      <c r="B737" s="1"/>
      <c r="C737" s="1"/>
      <c r="D737" s="21"/>
      <c r="E737" s="21"/>
      <c r="F737" s="21"/>
      <c r="I737" s="180"/>
      <c r="J737" s="180"/>
      <c r="M737" s="169"/>
      <c r="N737" s="169"/>
    </row>
    <row r="738" spans="2:14" ht="13">
      <c r="B738" s="1"/>
      <c r="C738" s="1"/>
      <c r="D738" s="21"/>
      <c r="E738" s="21"/>
      <c r="F738" s="21"/>
      <c r="I738" s="180"/>
      <c r="J738" s="180"/>
      <c r="M738" s="169"/>
      <c r="N738" s="169"/>
    </row>
    <row r="739" spans="2:14" ht="13">
      <c r="B739" s="1"/>
      <c r="C739" s="1"/>
      <c r="D739" s="21"/>
      <c r="E739" s="21"/>
      <c r="F739" s="21"/>
      <c r="I739" s="180"/>
      <c r="J739" s="180"/>
      <c r="M739" s="169"/>
      <c r="N739" s="169"/>
    </row>
    <row r="740" spans="2:14" ht="13">
      <c r="B740" s="1"/>
      <c r="C740" s="1"/>
      <c r="D740" s="21"/>
      <c r="E740" s="21"/>
      <c r="F740" s="21"/>
      <c r="I740" s="180"/>
      <c r="J740" s="180"/>
      <c r="M740" s="169"/>
      <c r="N740" s="169"/>
    </row>
    <row r="741" spans="2:14" ht="13">
      <c r="B741" s="1"/>
      <c r="C741" s="1"/>
      <c r="D741" s="21"/>
      <c r="E741" s="21"/>
      <c r="F741" s="21"/>
      <c r="I741" s="180"/>
      <c r="J741" s="180"/>
      <c r="M741" s="169"/>
      <c r="N741" s="169"/>
    </row>
    <row r="742" spans="2:14" ht="13">
      <c r="B742" s="1"/>
      <c r="C742" s="1"/>
      <c r="D742" s="21"/>
      <c r="E742" s="21"/>
      <c r="F742" s="21"/>
      <c r="I742" s="180"/>
      <c r="J742" s="180"/>
      <c r="M742" s="169"/>
      <c r="N742" s="169"/>
    </row>
    <row r="743" spans="2:14" ht="13">
      <c r="B743" s="1"/>
      <c r="C743" s="1"/>
      <c r="D743" s="21"/>
      <c r="E743" s="21"/>
      <c r="F743" s="21"/>
      <c r="I743" s="180"/>
      <c r="J743" s="180"/>
      <c r="M743" s="169"/>
      <c r="N743" s="169"/>
    </row>
    <row r="744" spans="2:14" ht="13">
      <c r="B744" s="1"/>
      <c r="C744" s="1"/>
      <c r="D744" s="21"/>
      <c r="E744" s="21"/>
      <c r="F744" s="21"/>
      <c r="I744" s="180"/>
      <c r="J744" s="180"/>
      <c r="M744" s="169"/>
      <c r="N744" s="169"/>
    </row>
    <row r="745" spans="2:14" ht="13">
      <c r="B745" s="1"/>
      <c r="C745" s="1"/>
      <c r="D745" s="21"/>
      <c r="E745" s="21"/>
      <c r="F745" s="21"/>
      <c r="I745" s="180"/>
      <c r="J745" s="180"/>
      <c r="M745" s="169"/>
      <c r="N745" s="169"/>
    </row>
    <row r="746" spans="2:14" ht="13">
      <c r="B746" s="1"/>
      <c r="C746" s="1"/>
      <c r="D746" s="21"/>
      <c r="E746" s="21"/>
      <c r="F746" s="21"/>
      <c r="I746" s="180"/>
      <c r="J746" s="180"/>
      <c r="M746" s="169"/>
      <c r="N746" s="169"/>
    </row>
    <row r="747" spans="2:14" ht="13">
      <c r="B747" s="1"/>
      <c r="C747" s="1"/>
      <c r="D747" s="21"/>
      <c r="E747" s="21"/>
      <c r="F747" s="21"/>
      <c r="I747" s="180"/>
      <c r="J747" s="180"/>
      <c r="M747" s="169"/>
      <c r="N747" s="169"/>
    </row>
    <row r="748" spans="2:14" ht="13">
      <c r="B748" s="1"/>
      <c r="C748" s="1"/>
      <c r="D748" s="21"/>
      <c r="E748" s="21"/>
      <c r="F748" s="21"/>
      <c r="I748" s="180"/>
      <c r="J748" s="180"/>
      <c r="M748" s="169"/>
      <c r="N748" s="169"/>
    </row>
    <row r="749" spans="2:14" ht="13">
      <c r="B749" s="1"/>
      <c r="C749" s="1"/>
      <c r="D749" s="21"/>
      <c r="E749" s="21"/>
      <c r="F749" s="21"/>
      <c r="I749" s="180"/>
      <c r="J749" s="180"/>
      <c r="M749" s="169"/>
      <c r="N749" s="169"/>
    </row>
    <row r="750" spans="2:14" ht="13">
      <c r="B750" s="1"/>
      <c r="C750" s="1"/>
      <c r="D750" s="21"/>
      <c r="E750" s="21"/>
      <c r="F750" s="21"/>
      <c r="I750" s="180"/>
      <c r="J750" s="180"/>
      <c r="M750" s="169"/>
      <c r="N750" s="169"/>
    </row>
    <row r="751" spans="2:14" ht="13">
      <c r="B751" s="1"/>
      <c r="C751" s="1"/>
      <c r="D751" s="21"/>
      <c r="E751" s="21"/>
      <c r="F751" s="21"/>
      <c r="I751" s="180"/>
      <c r="J751" s="180"/>
      <c r="M751" s="169"/>
      <c r="N751" s="169"/>
    </row>
    <row r="752" spans="2:14" ht="13">
      <c r="B752" s="1"/>
      <c r="C752" s="1"/>
      <c r="D752" s="21"/>
      <c r="E752" s="21"/>
      <c r="F752" s="21"/>
      <c r="I752" s="180"/>
      <c r="J752" s="180"/>
      <c r="M752" s="169"/>
      <c r="N752" s="169"/>
    </row>
    <row r="753" spans="2:14" ht="13">
      <c r="B753" s="1"/>
      <c r="C753" s="1"/>
      <c r="D753" s="21"/>
      <c r="E753" s="21"/>
      <c r="F753" s="21"/>
      <c r="I753" s="180"/>
      <c r="J753" s="180"/>
      <c r="M753" s="169"/>
      <c r="N753" s="169"/>
    </row>
    <row r="754" spans="2:14" ht="13">
      <c r="B754" s="1"/>
      <c r="C754" s="1"/>
      <c r="D754" s="21"/>
      <c r="E754" s="21"/>
      <c r="F754" s="21"/>
      <c r="I754" s="180"/>
      <c r="J754" s="180"/>
      <c r="M754" s="169"/>
      <c r="N754" s="169"/>
    </row>
    <row r="755" spans="2:14" ht="13">
      <c r="B755" s="1"/>
      <c r="C755" s="1"/>
      <c r="D755" s="21"/>
      <c r="E755" s="21"/>
      <c r="F755" s="21"/>
      <c r="I755" s="180"/>
      <c r="J755" s="180"/>
      <c r="M755" s="169"/>
      <c r="N755" s="169"/>
    </row>
    <row r="756" spans="2:14" ht="13">
      <c r="B756" s="1"/>
      <c r="C756" s="1"/>
      <c r="D756" s="21"/>
      <c r="E756" s="21"/>
      <c r="F756" s="21"/>
      <c r="I756" s="180"/>
      <c r="J756" s="180"/>
      <c r="M756" s="169"/>
      <c r="N756" s="169"/>
    </row>
    <row r="757" spans="2:14" ht="13">
      <c r="B757" s="1"/>
      <c r="C757" s="1"/>
      <c r="D757" s="21"/>
      <c r="E757" s="21"/>
      <c r="F757" s="21"/>
      <c r="I757" s="180"/>
      <c r="J757" s="180"/>
      <c r="M757" s="169"/>
      <c r="N757" s="169"/>
    </row>
    <row r="758" spans="2:14" ht="13">
      <c r="B758" s="1"/>
      <c r="C758" s="1"/>
      <c r="D758" s="21"/>
      <c r="E758" s="21"/>
      <c r="F758" s="21"/>
      <c r="I758" s="180"/>
      <c r="J758" s="180"/>
      <c r="M758" s="169"/>
      <c r="N758" s="169"/>
    </row>
    <row r="759" spans="2:14" ht="13">
      <c r="B759" s="1"/>
      <c r="C759" s="1"/>
      <c r="D759" s="21"/>
      <c r="E759" s="21"/>
      <c r="F759" s="21"/>
      <c r="I759" s="180"/>
      <c r="J759" s="180"/>
      <c r="M759" s="169"/>
      <c r="N759" s="169"/>
    </row>
    <row r="760" spans="2:14" ht="13">
      <c r="B760" s="1"/>
      <c r="C760" s="1"/>
      <c r="D760" s="21"/>
      <c r="E760" s="21"/>
      <c r="F760" s="21"/>
      <c r="I760" s="180"/>
      <c r="J760" s="180"/>
      <c r="M760" s="169"/>
      <c r="N760" s="169"/>
    </row>
    <row r="761" spans="2:14" ht="13">
      <c r="D761" s="24"/>
      <c r="E761" s="24"/>
      <c r="F761" s="24"/>
      <c r="I761" s="169"/>
      <c r="J761" s="169"/>
      <c r="M761" s="169"/>
      <c r="N761" s="169"/>
    </row>
    <row r="762" spans="2:14" ht="13">
      <c r="D762" s="24"/>
      <c r="E762" s="24"/>
      <c r="F762" s="24"/>
      <c r="I762" s="169"/>
      <c r="J762" s="169"/>
      <c r="M762" s="169"/>
      <c r="N762" s="169"/>
    </row>
    <row r="763" spans="2:14" ht="13">
      <c r="D763" s="24"/>
      <c r="E763" s="24"/>
      <c r="F763" s="24"/>
      <c r="I763" s="169"/>
      <c r="J763" s="169"/>
      <c r="M763" s="169"/>
      <c r="N763" s="169"/>
    </row>
    <row r="764" spans="2:14" ht="13">
      <c r="D764" s="24"/>
      <c r="E764" s="24"/>
      <c r="F764" s="24"/>
      <c r="I764" s="169"/>
      <c r="J764" s="169"/>
      <c r="M764" s="169"/>
      <c r="N764" s="169"/>
    </row>
    <row r="765" spans="2:14" ht="13">
      <c r="D765" s="24"/>
      <c r="E765" s="24"/>
      <c r="F765" s="24"/>
      <c r="I765" s="169"/>
      <c r="J765" s="169"/>
      <c r="M765" s="169"/>
      <c r="N765" s="169"/>
    </row>
    <row r="766" spans="2:14" ht="13">
      <c r="D766" s="24"/>
      <c r="E766" s="24"/>
      <c r="F766" s="24"/>
      <c r="I766" s="169"/>
      <c r="J766" s="169"/>
      <c r="M766" s="169"/>
      <c r="N766" s="169"/>
    </row>
    <row r="767" spans="2:14" ht="13">
      <c r="D767" s="24"/>
      <c r="E767" s="24"/>
      <c r="F767" s="24"/>
      <c r="I767" s="169"/>
      <c r="J767" s="169"/>
      <c r="M767" s="169"/>
      <c r="N767" s="169"/>
    </row>
    <row r="768" spans="2:14" ht="13">
      <c r="D768" s="24"/>
      <c r="E768" s="24"/>
      <c r="F768" s="24"/>
      <c r="I768" s="169"/>
      <c r="J768" s="169"/>
      <c r="M768" s="169"/>
      <c r="N768" s="169"/>
    </row>
    <row r="769" spans="4:14" ht="13">
      <c r="D769" s="24"/>
      <c r="E769" s="24"/>
      <c r="F769" s="24"/>
      <c r="I769" s="169"/>
      <c r="J769" s="169"/>
      <c r="M769" s="169"/>
      <c r="N769" s="169"/>
    </row>
    <row r="770" spans="4:14" ht="13">
      <c r="D770" s="24"/>
      <c r="E770" s="24"/>
      <c r="F770" s="24"/>
      <c r="I770" s="169"/>
      <c r="J770" s="169"/>
      <c r="M770" s="169"/>
      <c r="N770" s="169"/>
    </row>
    <row r="771" spans="4:14" ht="13">
      <c r="D771" s="24"/>
      <c r="E771" s="24"/>
      <c r="F771" s="24"/>
      <c r="I771" s="169"/>
      <c r="J771" s="169"/>
      <c r="M771" s="169"/>
      <c r="N771" s="169"/>
    </row>
    <row r="772" spans="4:14" ht="13">
      <c r="D772" s="24"/>
      <c r="E772" s="24"/>
      <c r="F772" s="24"/>
      <c r="I772" s="169"/>
      <c r="J772" s="169"/>
      <c r="M772" s="169"/>
      <c r="N772" s="169"/>
    </row>
    <row r="773" spans="4:14" ht="13">
      <c r="D773" s="24"/>
      <c r="E773" s="24"/>
      <c r="F773" s="24"/>
      <c r="I773" s="169"/>
      <c r="J773" s="169"/>
      <c r="M773" s="169"/>
      <c r="N773" s="169"/>
    </row>
    <row r="774" spans="4:14" ht="13">
      <c r="D774" s="24"/>
      <c r="E774" s="24"/>
      <c r="F774" s="24"/>
      <c r="I774" s="169"/>
      <c r="J774" s="169"/>
      <c r="M774" s="169"/>
      <c r="N774" s="169"/>
    </row>
    <row r="775" spans="4:14" ht="13">
      <c r="D775" s="24"/>
      <c r="E775" s="24"/>
      <c r="F775" s="24"/>
      <c r="I775" s="169"/>
      <c r="J775" s="169"/>
      <c r="M775" s="169"/>
      <c r="N775" s="169"/>
    </row>
    <row r="776" spans="4:14" ht="13">
      <c r="D776" s="24"/>
      <c r="E776" s="24"/>
      <c r="F776" s="24"/>
      <c r="I776" s="169"/>
      <c r="J776" s="169"/>
      <c r="M776" s="169"/>
      <c r="N776" s="169"/>
    </row>
    <row r="777" spans="4:14" ht="13">
      <c r="D777" s="24"/>
      <c r="E777" s="24"/>
      <c r="F777" s="24"/>
      <c r="I777" s="169"/>
      <c r="J777" s="169"/>
      <c r="M777" s="169"/>
      <c r="N777" s="169"/>
    </row>
    <row r="778" spans="4:14" ht="13">
      <c r="D778" s="24"/>
      <c r="E778" s="24"/>
      <c r="F778" s="24"/>
      <c r="I778" s="169"/>
      <c r="J778" s="169"/>
      <c r="M778" s="169"/>
      <c r="N778" s="169"/>
    </row>
    <row r="779" spans="4:14" ht="13">
      <c r="D779" s="24"/>
      <c r="E779" s="24"/>
      <c r="F779" s="24"/>
      <c r="I779" s="169"/>
      <c r="J779" s="169"/>
      <c r="M779" s="169"/>
      <c r="N779" s="169"/>
    </row>
    <row r="780" spans="4:14" ht="13">
      <c r="D780" s="24"/>
      <c r="E780" s="24"/>
      <c r="F780" s="24"/>
      <c r="I780" s="169"/>
      <c r="J780" s="169"/>
      <c r="M780" s="169"/>
      <c r="N780" s="169"/>
    </row>
    <row r="781" spans="4:14" ht="13">
      <c r="D781" s="24"/>
      <c r="E781" s="24"/>
      <c r="F781" s="24"/>
      <c r="I781" s="169"/>
      <c r="J781" s="169"/>
      <c r="M781" s="169"/>
      <c r="N781" s="169"/>
    </row>
    <row r="782" spans="4:14" ht="13">
      <c r="D782" s="24"/>
      <c r="E782" s="24"/>
      <c r="F782" s="24"/>
      <c r="I782" s="169"/>
      <c r="J782" s="169"/>
      <c r="M782" s="169"/>
      <c r="N782" s="169"/>
    </row>
    <row r="783" spans="4:14" ht="13">
      <c r="D783" s="24"/>
      <c r="E783" s="24"/>
      <c r="F783" s="24"/>
      <c r="I783" s="169"/>
      <c r="J783" s="169"/>
      <c r="M783" s="169"/>
      <c r="N783" s="169"/>
    </row>
    <row r="784" spans="4:14" ht="13">
      <c r="D784" s="24"/>
      <c r="E784" s="24"/>
      <c r="F784" s="24"/>
      <c r="I784" s="169"/>
      <c r="J784" s="169"/>
      <c r="M784" s="169"/>
      <c r="N784" s="169"/>
    </row>
    <row r="785" spans="4:14" ht="13">
      <c r="D785" s="24"/>
      <c r="E785" s="24"/>
      <c r="F785" s="24"/>
      <c r="I785" s="169"/>
      <c r="J785" s="169"/>
      <c r="M785" s="169"/>
      <c r="N785" s="169"/>
    </row>
    <row r="786" spans="4:14" ht="13">
      <c r="D786" s="24"/>
      <c r="E786" s="24"/>
      <c r="F786" s="24"/>
      <c r="I786" s="169"/>
      <c r="J786" s="169"/>
      <c r="M786" s="169"/>
      <c r="N786" s="169"/>
    </row>
    <row r="787" spans="4:14" ht="13">
      <c r="D787" s="24"/>
      <c r="E787" s="24"/>
      <c r="F787" s="24"/>
      <c r="I787" s="169"/>
      <c r="J787" s="169"/>
      <c r="M787" s="169"/>
      <c r="N787" s="169"/>
    </row>
    <row r="788" spans="4:14" ht="13">
      <c r="D788" s="24"/>
      <c r="E788" s="24"/>
      <c r="F788" s="24"/>
      <c r="I788" s="169"/>
      <c r="J788" s="169"/>
      <c r="M788" s="169"/>
      <c r="N788" s="169"/>
    </row>
    <row r="789" spans="4:14" ht="13">
      <c r="D789" s="24"/>
      <c r="E789" s="24"/>
      <c r="F789" s="24"/>
      <c r="I789" s="169"/>
      <c r="J789" s="169"/>
      <c r="M789" s="169"/>
      <c r="N789" s="169"/>
    </row>
    <row r="790" spans="4:14" ht="13">
      <c r="D790" s="24"/>
      <c r="E790" s="24"/>
      <c r="F790" s="24"/>
      <c r="I790" s="169"/>
      <c r="J790" s="169"/>
      <c r="M790" s="169"/>
      <c r="N790" s="169"/>
    </row>
    <row r="791" spans="4:14" ht="13">
      <c r="D791" s="24"/>
      <c r="E791" s="24"/>
      <c r="F791" s="24"/>
      <c r="I791" s="169"/>
      <c r="J791" s="169"/>
      <c r="M791" s="169"/>
      <c r="N791" s="169"/>
    </row>
    <row r="792" spans="4:14" ht="13">
      <c r="D792" s="24"/>
      <c r="E792" s="24"/>
      <c r="F792" s="24"/>
      <c r="I792" s="169"/>
      <c r="J792" s="169"/>
      <c r="M792" s="169"/>
      <c r="N792" s="169"/>
    </row>
    <row r="793" spans="4:14" ht="13">
      <c r="D793" s="24"/>
      <c r="E793" s="24"/>
      <c r="F793" s="24"/>
      <c r="I793" s="169"/>
      <c r="J793" s="169"/>
      <c r="M793" s="169"/>
      <c r="N793" s="169"/>
    </row>
    <row r="794" spans="4:14" ht="13">
      <c r="D794" s="24"/>
      <c r="E794" s="24"/>
      <c r="F794" s="24"/>
      <c r="I794" s="169"/>
      <c r="J794" s="169"/>
      <c r="M794" s="169"/>
      <c r="N794" s="169"/>
    </row>
    <row r="795" spans="4:14" ht="13">
      <c r="D795" s="24"/>
      <c r="E795" s="24"/>
      <c r="F795" s="24"/>
      <c r="I795" s="169"/>
      <c r="J795" s="169"/>
      <c r="M795" s="169"/>
      <c r="N795" s="169"/>
    </row>
    <row r="796" spans="4:14" ht="13">
      <c r="D796" s="24"/>
      <c r="E796" s="24"/>
      <c r="F796" s="24"/>
      <c r="I796" s="169"/>
      <c r="J796" s="169"/>
      <c r="M796" s="169"/>
      <c r="N796" s="169"/>
    </row>
    <row r="797" spans="4:14" ht="13">
      <c r="D797" s="24"/>
      <c r="E797" s="24"/>
      <c r="F797" s="24"/>
      <c r="I797" s="169"/>
      <c r="J797" s="169"/>
      <c r="M797" s="169"/>
      <c r="N797" s="169"/>
    </row>
    <row r="798" spans="4:14" ht="13">
      <c r="D798" s="24"/>
      <c r="E798" s="24"/>
      <c r="F798" s="24"/>
      <c r="I798" s="169"/>
      <c r="J798" s="169"/>
      <c r="M798" s="169"/>
      <c r="N798" s="169"/>
    </row>
    <row r="799" spans="4:14" ht="13">
      <c r="D799" s="24"/>
      <c r="E799" s="24"/>
      <c r="F799" s="24"/>
      <c r="I799" s="169"/>
      <c r="J799" s="169"/>
      <c r="M799" s="169"/>
      <c r="N799" s="169"/>
    </row>
    <row r="800" spans="4:14" ht="13">
      <c r="D800" s="24"/>
      <c r="E800" s="24"/>
      <c r="F800" s="24"/>
      <c r="I800" s="169"/>
      <c r="J800" s="169"/>
      <c r="M800" s="169"/>
      <c r="N800" s="169"/>
    </row>
    <row r="801" spans="4:14" ht="13">
      <c r="D801" s="24"/>
      <c r="E801" s="24"/>
      <c r="F801" s="24"/>
      <c r="I801" s="169"/>
      <c r="J801" s="169"/>
      <c r="M801" s="169"/>
      <c r="N801" s="169"/>
    </row>
    <row r="802" spans="4:14" ht="13">
      <c r="D802" s="24"/>
      <c r="E802" s="24"/>
      <c r="F802" s="24"/>
      <c r="I802" s="169"/>
      <c r="J802" s="169"/>
      <c r="M802" s="169"/>
      <c r="N802" s="169"/>
    </row>
    <row r="803" spans="4:14" ht="13">
      <c r="D803" s="24"/>
      <c r="E803" s="24"/>
      <c r="F803" s="24"/>
      <c r="I803" s="169"/>
      <c r="J803" s="169"/>
      <c r="M803" s="169"/>
      <c r="N803" s="169"/>
    </row>
    <row r="804" spans="4:14" ht="13">
      <c r="D804" s="24"/>
      <c r="E804" s="24"/>
      <c r="F804" s="24"/>
      <c r="I804" s="169"/>
      <c r="J804" s="169"/>
      <c r="M804" s="169"/>
      <c r="N804" s="169"/>
    </row>
    <row r="805" spans="4:14" ht="13">
      <c r="D805" s="24"/>
      <c r="E805" s="24"/>
      <c r="F805" s="24"/>
      <c r="I805" s="169"/>
      <c r="J805" s="169"/>
      <c r="M805" s="169"/>
      <c r="N805" s="169"/>
    </row>
    <row r="806" spans="4:14" ht="13">
      <c r="D806" s="24"/>
      <c r="E806" s="24"/>
      <c r="F806" s="24"/>
      <c r="I806" s="169"/>
      <c r="J806" s="169"/>
      <c r="M806" s="169"/>
      <c r="N806" s="169"/>
    </row>
    <row r="807" spans="4:14" ht="13">
      <c r="D807" s="24"/>
      <c r="E807" s="24"/>
      <c r="F807" s="24"/>
      <c r="I807" s="169"/>
      <c r="J807" s="169"/>
      <c r="M807" s="169"/>
      <c r="N807" s="169"/>
    </row>
    <row r="808" spans="4:14" ht="13">
      <c r="D808" s="24"/>
      <c r="E808" s="24"/>
      <c r="F808" s="24"/>
      <c r="I808" s="169"/>
      <c r="J808" s="169"/>
      <c r="M808" s="169"/>
      <c r="N808" s="169"/>
    </row>
    <row r="809" spans="4:14" ht="13">
      <c r="D809" s="24"/>
      <c r="E809" s="24"/>
      <c r="F809" s="24"/>
      <c r="I809" s="169"/>
      <c r="J809" s="169"/>
      <c r="M809" s="169"/>
      <c r="N809" s="169"/>
    </row>
    <row r="810" spans="4:14" ht="13">
      <c r="D810" s="24"/>
      <c r="E810" s="24"/>
      <c r="F810" s="24"/>
      <c r="I810" s="169"/>
      <c r="J810" s="169"/>
      <c r="M810" s="169"/>
      <c r="N810" s="169"/>
    </row>
    <row r="811" spans="4:14" ht="13">
      <c r="D811" s="24"/>
      <c r="E811" s="24"/>
      <c r="F811" s="24"/>
      <c r="I811" s="169"/>
      <c r="J811" s="169"/>
      <c r="M811" s="169"/>
      <c r="N811" s="169"/>
    </row>
    <row r="812" spans="4:14" ht="13">
      <c r="D812" s="24"/>
      <c r="E812" s="24"/>
      <c r="F812" s="24"/>
      <c r="I812" s="169"/>
      <c r="J812" s="169"/>
      <c r="M812" s="169"/>
      <c r="N812" s="169"/>
    </row>
    <row r="813" spans="4:14" ht="13">
      <c r="D813" s="24"/>
      <c r="E813" s="24"/>
      <c r="F813" s="24"/>
      <c r="I813" s="169"/>
      <c r="J813" s="169"/>
      <c r="M813" s="169"/>
      <c r="N813" s="169"/>
    </row>
    <row r="814" spans="4:14" ht="13">
      <c r="D814" s="24"/>
      <c r="E814" s="24"/>
      <c r="F814" s="24"/>
      <c r="I814" s="169"/>
      <c r="J814" s="169"/>
      <c r="M814" s="169"/>
      <c r="N814" s="169"/>
    </row>
    <row r="815" spans="4:14" ht="13">
      <c r="D815" s="24"/>
      <c r="E815" s="24"/>
      <c r="F815" s="24"/>
      <c r="I815" s="169"/>
      <c r="J815" s="169"/>
      <c r="M815" s="169"/>
      <c r="N815" s="169"/>
    </row>
    <row r="816" spans="4:14" ht="13">
      <c r="D816" s="24"/>
      <c r="E816" s="24"/>
      <c r="F816" s="24"/>
      <c r="I816" s="169"/>
      <c r="J816" s="169"/>
      <c r="M816" s="169"/>
      <c r="N816" s="169"/>
    </row>
    <row r="817" spans="4:14" ht="13">
      <c r="D817" s="24"/>
      <c r="E817" s="24"/>
      <c r="F817" s="24"/>
      <c r="I817" s="169"/>
      <c r="J817" s="169"/>
      <c r="M817" s="169"/>
      <c r="N817" s="169"/>
    </row>
    <row r="818" spans="4:14" ht="13">
      <c r="D818" s="24"/>
      <c r="E818" s="24"/>
      <c r="F818" s="24"/>
      <c r="I818" s="169"/>
      <c r="J818" s="169"/>
      <c r="M818" s="169"/>
      <c r="N818" s="169"/>
    </row>
    <row r="819" spans="4:14" ht="13">
      <c r="D819" s="24"/>
      <c r="E819" s="24"/>
      <c r="F819" s="24"/>
      <c r="I819" s="169"/>
      <c r="J819" s="169"/>
      <c r="M819" s="169"/>
      <c r="N819" s="169"/>
    </row>
    <row r="820" spans="4:14" ht="13">
      <c r="D820" s="24"/>
      <c r="E820" s="24"/>
      <c r="F820" s="24"/>
      <c r="I820" s="169"/>
      <c r="J820" s="169"/>
      <c r="M820" s="169"/>
      <c r="N820" s="169"/>
    </row>
    <row r="821" spans="4:14" ht="13">
      <c r="D821" s="24"/>
      <c r="E821" s="24"/>
      <c r="F821" s="24"/>
      <c r="I821" s="169"/>
      <c r="J821" s="169"/>
      <c r="M821" s="169"/>
      <c r="N821" s="169"/>
    </row>
    <row r="822" spans="4:14" ht="13">
      <c r="D822" s="24"/>
      <c r="E822" s="24"/>
      <c r="F822" s="24"/>
      <c r="I822" s="169"/>
      <c r="J822" s="169"/>
      <c r="M822" s="169"/>
      <c r="N822" s="169"/>
    </row>
    <row r="823" spans="4:14" ht="13">
      <c r="D823" s="24"/>
      <c r="E823" s="24"/>
      <c r="F823" s="24"/>
      <c r="I823" s="169"/>
      <c r="J823" s="169"/>
      <c r="M823" s="169"/>
      <c r="N823" s="169"/>
    </row>
    <row r="824" spans="4:14" ht="13">
      <c r="D824" s="24"/>
      <c r="E824" s="24"/>
      <c r="F824" s="24"/>
      <c r="I824" s="169"/>
      <c r="J824" s="169"/>
      <c r="M824" s="169"/>
      <c r="N824" s="169"/>
    </row>
    <row r="825" spans="4:14" ht="13">
      <c r="D825" s="24"/>
      <c r="E825" s="24"/>
      <c r="F825" s="24"/>
      <c r="I825" s="169"/>
      <c r="J825" s="169"/>
      <c r="M825" s="169"/>
      <c r="N825" s="169"/>
    </row>
    <row r="826" spans="4:14" ht="13">
      <c r="D826" s="24"/>
      <c r="E826" s="24"/>
      <c r="F826" s="24"/>
      <c r="I826" s="169"/>
      <c r="J826" s="169"/>
      <c r="M826" s="169"/>
      <c r="N826" s="169"/>
    </row>
    <row r="827" spans="4:14" ht="13">
      <c r="D827" s="24"/>
      <c r="E827" s="24"/>
      <c r="F827" s="24"/>
      <c r="I827" s="169"/>
      <c r="J827" s="169"/>
      <c r="M827" s="169"/>
      <c r="N827" s="169"/>
    </row>
    <row r="828" spans="4:14" ht="13">
      <c r="D828" s="24"/>
      <c r="E828" s="24"/>
      <c r="F828" s="24"/>
      <c r="I828" s="169"/>
      <c r="J828" s="169"/>
      <c r="M828" s="169"/>
      <c r="N828" s="169"/>
    </row>
    <row r="829" spans="4:14" ht="13">
      <c r="D829" s="24"/>
      <c r="E829" s="24"/>
      <c r="F829" s="24"/>
      <c r="I829" s="169"/>
      <c r="J829" s="169"/>
      <c r="M829" s="169"/>
      <c r="N829" s="169"/>
    </row>
    <row r="830" spans="4:14" ht="13">
      <c r="D830" s="24"/>
      <c r="E830" s="24"/>
      <c r="F830" s="24"/>
      <c r="I830" s="169"/>
      <c r="J830" s="169"/>
      <c r="M830" s="169"/>
      <c r="N830" s="169"/>
    </row>
    <row r="831" spans="4:14" ht="13">
      <c r="D831" s="24"/>
      <c r="E831" s="24"/>
      <c r="F831" s="24"/>
      <c r="I831" s="169"/>
      <c r="J831" s="169"/>
      <c r="M831" s="169"/>
      <c r="N831" s="169"/>
    </row>
    <row r="832" spans="4:14" ht="13">
      <c r="D832" s="24"/>
      <c r="E832" s="24"/>
      <c r="F832" s="24"/>
      <c r="I832" s="169"/>
      <c r="J832" s="169"/>
      <c r="M832" s="169"/>
      <c r="N832" s="169"/>
    </row>
    <row r="833" spans="4:14" ht="13">
      <c r="D833" s="24"/>
      <c r="E833" s="24"/>
      <c r="F833" s="24"/>
      <c r="I833" s="169"/>
      <c r="J833" s="169"/>
      <c r="M833" s="169"/>
      <c r="N833" s="169"/>
    </row>
    <row r="834" spans="4:14" ht="13">
      <c r="D834" s="24"/>
      <c r="E834" s="24"/>
      <c r="F834" s="24"/>
      <c r="I834" s="169"/>
      <c r="J834" s="169"/>
      <c r="M834" s="169"/>
      <c r="N834" s="169"/>
    </row>
    <row r="835" spans="4:14" ht="13">
      <c r="D835" s="24"/>
      <c r="E835" s="24"/>
      <c r="F835" s="24"/>
      <c r="I835" s="169"/>
      <c r="J835" s="169"/>
      <c r="M835" s="169"/>
      <c r="N835" s="169"/>
    </row>
    <row r="836" spans="4:14" ht="13">
      <c r="D836" s="24"/>
      <c r="E836" s="24"/>
      <c r="F836" s="24"/>
      <c r="I836" s="169"/>
      <c r="J836" s="169"/>
      <c r="M836" s="169"/>
      <c r="N836" s="169"/>
    </row>
    <row r="837" spans="4:14" ht="13">
      <c r="D837" s="24"/>
      <c r="E837" s="24"/>
      <c r="F837" s="24"/>
      <c r="I837" s="169"/>
      <c r="J837" s="169"/>
      <c r="M837" s="169"/>
      <c r="N837" s="169"/>
    </row>
    <row r="838" spans="4:14" ht="13">
      <c r="D838" s="24"/>
      <c r="E838" s="24"/>
      <c r="F838" s="24"/>
      <c r="I838" s="169"/>
      <c r="J838" s="169"/>
      <c r="M838" s="169"/>
      <c r="N838" s="169"/>
    </row>
    <row r="839" spans="4:14" ht="13">
      <c r="D839" s="24"/>
      <c r="E839" s="24"/>
      <c r="F839" s="24"/>
      <c r="I839" s="169"/>
      <c r="J839" s="169"/>
      <c r="M839" s="169"/>
      <c r="N839" s="169"/>
    </row>
    <row r="840" spans="4:14" ht="13">
      <c r="D840" s="24"/>
      <c r="E840" s="24"/>
      <c r="F840" s="24"/>
      <c r="I840" s="169"/>
      <c r="J840" s="169"/>
      <c r="M840" s="169"/>
      <c r="N840" s="169"/>
    </row>
    <row r="841" spans="4:14" ht="13">
      <c r="D841" s="24"/>
      <c r="E841" s="24"/>
      <c r="F841" s="24"/>
      <c r="I841" s="169"/>
      <c r="J841" s="169"/>
      <c r="M841" s="169"/>
      <c r="N841" s="169"/>
    </row>
    <row r="842" spans="4:14" ht="13">
      <c r="D842" s="24"/>
      <c r="E842" s="24"/>
      <c r="F842" s="24"/>
      <c r="I842" s="169"/>
      <c r="J842" s="169"/>
      <c r="M842" s="169"/>
      <c r="N842" s="169"/>
    </row>
    <row r="843" spans="4:14" ht="13">
      <c r="D843" s="24"/>
      <c r="E843" s="24"/>
      <c r="F843" s="24"/>
      <c r="I843" s="169"/>
      <c r="J843" s="169"/>
      <c r="M843" s="169"/>
      <c r="N843" s="169"/>
    </row>
    <row r="844" spans="4:14" ht="13">
      <c r="D844" s="24"/>
      <c r="E844" s="24"/>
      <c r="F844" s="24"/>
      <c r="I844" s="169"/>
      <c r="J844" s="169"/>
      <c r="M844" s="169"/>
      <c r="N844" s="169"/>
    </row>
    <row r="845" spans="4:14" ht="13">
      <c r="D845" s="24"/>
      <c r="E845" s="24"/>
      <c r="F845" s="24"/>
      <c r="I845" s="169"/>
      <c r="J845" s="169"/>
      <c r="M845" s="169"/>
      <c r="N845" s="169"/>
    </row>
    <row r="846" spans="4:14" ht="13">
      <c r="D846" s="24"/>
      <c r="E846" s="24"/>
      <c r="F846" s="24"/>
      <c r="I846" s="169"/>
      <c r="J846" s="169"/>
      <c r="M846" s="169"/>
      <c r="N846" s="169"/>
    </row>
    <row r="847" spans="4:14" ht="13">
      <c r="D847" s="24"/>
      <c r="E847" s="24"/>
      <c r="F847" s="24"/>
      <c r="I847" s="169"/>
      <c r="J847" s="169"/>
      <c r="M847" s="169"/>
      <c r="N847" s="169"/>
    </row>
    <row r="848" spans="4:14" ht="13">
      <c r="D848" s="24"/>
      <c r="E848" s="24"/>
      <c r="F848" s="24"/>
      <c r="I848" s="169"/>
      <c r="J848" s="169"/>
      <c r="M848" s="169"/>
      <c r="N848" s="169"/>
    </row>
    <row r="849" spans="4:14" ht="13">
      <c r="D849" s="24"/>
      <c r="E849" s="24"/>
      <c r="F849" s="24"/>
      <c r="I849" s="169"/>
      <c r="J849" s="169"/>
      <c r="M849" s="169"/>
      <c r="N849" s="169"/>
    </row>
    <row r="850" spans="4:14" ht="13">
      <c r="D850" s="24"/>
      <c r="E850" s="24"/>
      <c r="F850" s="24"/>
      <c r="I850" s="169"/>
      <c r="J850" s="169"/>
      <c r="M850" s="169"/>
      <c r="N850" s="169"/>
    </row>
    <row r="851" spans="4:14" ht="13">
      <c r="D851" s="24"/>
      <c r="E851" s="24"/>
      <c r="F851" s="24"/>
      <c r="I851" s="169"/>
      <c r="J851" s="169"/>
      <c r="M851" s="169"/>
      <c r="N851" s="169"/>
    </row>
    <row r="852" spans="4:14" ht="13">
      <c r="D852" s="24"/>
      <c r="E852" s="24"/>
      <c r="F852" s="24"/>
      <c r="I852" s="169"/>
      <c r="J852" s="169"/>
      <c r="M852" s="169"/>
      <c r="N852" s="169"/>
    </row>
    <row r="853" spans="4:14" ht="13">
      <c r="D853" s="24"/>
      <c r="E853" s="24"/>
      <c r="F853" s="24"/>
      <c r="I853" s="169"/>
      <c r="J853" s="169"/>
      <c r="M853" s="169"/>
      <c r="N853" s="169"/>
    </row>
    <row r="854" spans="4:14" ht="13">
      <c r="D854" s="24"/>
      <c r="E854" s="24"/>
      <c r="F854" s="24"/>
      <c r="I854" s="169"/>
      <c r="J854" s="169"/>
      <c r="M854" s="169"/>
      <c r="N854" s="169"/>
    </row>
    <row r="855" spans="4:14" ht="13">
      <c r="D855" s="24"/>
      <c r="E855" s="24"/>
      <c r="F855" s="24"/>
      <c r="I855" s="169"/>
      <c r="J855" s="169"/>
      <c r="M855" s="169"/>
      <c r="N855" s="169"/>
    </row>
    <row r="856" spans="4:14" ht="13">
      <c r="D856" s="24"/>
      <c r="E856" s="24"/>
      <c r="F856" s="24"/>
      <c r="I856" s="169"/>
      <c r="J856" s="169"/>
      <c r="M856" s="169"/>
      <c r="N856" s="169"/>
    </row>
    <row r="857" spans="4:14" ht="13">
      <c r="D857" s="24"/>
      <c r="E857" s="24"/>
      <c r="F857" s="24"/>
      <c r="I857" s="169"/>
      <c r="J857" s="169"/>
      <c r="M857" s="169"/>
      <c r="N857" s="169"/>
    </row>
    <row r="858" spans="4:14" ht="13">
      <c r="D858" s="24"/>
      <c r="E858" s="24"/>
      <c r="F858" s="24"/>
      <c r="I858" s="169"/>
      <c r="J858" s="169"/>
      <c r="M858" s="169"/>
      <c r="N858" s="169"/>
    </row>
    <row r="859" spans="4:14" ht="13">
      <c r="D859" s="24"/>
      <c r="E859" s="24"/>
      <c r="F859" s="24"/>
      <c r="I859" s="169"/>
      <c r="J859" s="169"/>
      <c r="M859" s="169"/>
      <c r="N859" s="169"/>
    </row>
    <row r="860" spans="4:14" ht="13">
      <c r="D860" s="24"/>
      <c r="E860" s="24"/>
      <c r="F860" s="24"/>
      <c r="I860" s="169"/>
      <c r="J860" s="169"/>
      <c r="M860" s="169"/>
      <c r="N860" s="169"/>
    </row>
    <row r="861" spans="4:14" ht="13">
      <c r="D861" s="24"/>
      <c r="E861" s="24"/>
      <c r="F861" s="24"/>
      <c r="I861" s="169"/>
      <c r="J861" s="169"/>
      <c r="M861" s="169"/>
      <c r="N861" s="169"/>
    </row>
    <row r="862" spans="4:14" ht="13">
      <c r="D862" s="24"/>
      <c r="E862" s="24"/>
      <c r="F862" s="24"/>
      <c r="I862" s="169"/>
      <c r="J862" s="169"/>
      <c r="M862" s="169"/>
      <c r="N862" s="169"/>
    </row>
    <row r="863" spans="4:14" ht="13">
      <c r="D863" s="24"/>
      <c r="E863" s="24"/>
      <c r="F863" s="24"/>
      <c r="I863" s="169"/>
      <c r="J863" s="169"/>
      <c r="M863" s="169"/>
      <c r="N863" s="169"/>
    </row>
    <row r="864" spans="4:14" ht="13">
      <c r="D864" s="24"/>
      <c r="E864" s="24"/>
      <c r="F864" s="24"/>
      <c r="I864" s="169"/>
      <c r="J864" s="169"/>
      <c r="M864" s="169"/>
      <c r="N864" s="169"/>
    </row>
    <row r="865" spans="4:14" ht="13">
      <c r="D865" s="24"/>
      <c r="E865" s="24"/>
      <c r="F865" s="24"/>
      <c r="I865" s="169"/>
      <c r="J865" s="169"/>
      <c r="M865" s="169"/>
      <c r="N865" s="169"/>
    </row>
    <row r="866" spans="4:14" ht="13">
      <c r="D866" s="24"/>
      <c r="E866" s="24"/>
      <c r="F866" s="24"/>
      <c r="I866" s="169"/>
      <c r="J866" s="169"/>
      <c r="M866" s="169"/>
      <c r="N866" s="169"/>
    </row>
    <row r="867" spans="4:14" ht="13">
      <c r="D867" s="24"/>
      <c r="E867" s="24"/>
      <c r="F867" s="24"/>
      <c r="I867" s="169"/>
      <c r="J867" s="169"/>
      <c r="M867" s="169"/>
      <c r="N867" s="169"/>
    </row>
    <row r="868" spans="4:14" ht="13">
      <c r="D868" s="24"/>
      <c r="E868" s="24"/>
      <c r="F868" s="24"/>
      <c r="I868" s="169"/>
      <c r="J868" s="169"/>
      <c r="M868" s="169"/>
      <c r="N868" s="169"/>
    </row>
    <row r="869" spans="4:14" ht="13">
      <c r="D869" s="24"/>
      <c r="E869" s="24"/>
      <c r="F869" s="24"/>
      <c r="I869" s="169"/>
      <c r="J869" s="169"/>
      <c r="M869" s="169"/>
      <c r="N869" s="169"/>
    </row>
    <row r="870" spans="4:14" ht="13">
      <c r="D870" s="24"/>
      <c r="E870" s="24"/>
      <c r="F870" s="24"/>
      <c r="I870" s="169"/>
      <c r="J870" s="169"/>
      <c r="M870" s="169"/>
      <c r="N870" s="169"/>
    </row>
    <row r="871" spans="4:14" ht="13">
      <c r="D871" s="24"/>
      <c r="E871" s="24"/>
      <c r="F871" s="24"/>
      <c r="I871" s="169"/>
      <c r="J871" s="169"/>
      <c r="M871" s="169"/>
      <c r="N871" s="169"/>
    </row>
    <row r="872" spans="4:14" ht="13">
      <c r="D872" s="24"/>
      <c r="E872" s="24"/>
      <c r="F872" s="24"/>
      <c r="I872" s="169"/>
      <c r="J872" s="169"/>
      <c r="M872" s="169"/>
      <c r="N872" s="169"/>
    </row>
    <row r="873" spans="4:14" ht="13">
      <c r="D873" s="24"/>
      <c r="E873" s="24"/>
      <c r="F873" s="24"/>
      <c r="I873" s="169"/>
      <c r="J873" s="169"/>
      <c r="M873" s="169"/>
      <c r="N873" s="169"/>
    </row>
    <row r="874" spans="4:14" ht="13">
      <c r="D874" s="24"/>
      <c r="E874" s="24"/>
      <c r="F874" s="24"/>
      <c r="I874" s="169"/>
      <c r="J874" s="169"/>
      <c r="M874" s="169"/>
      <c r="N874" s="169"/>
    </row>
    <row r="875" spans="4:14" ht="13">
      <c r="D875" s="24"/>
      <c r="E875" s="24"/>
      <c r="F875" s="24"/>
      <c r="I875" s="169"/>
      <c r="J875" s="169"/>
      <c r="M875" s="169"/>
      <c r="N875" s="169"/>
    </row>
    <row r="876" spans="4:14" ht="13">
      <c r="D876" s="24"/>
      <c r="E876" s="24"/>
      <c r="F876" s="24"/>
      <c r="I876" s="169"/>
      <c r="J876" s="169"/>
      <c r="M876" s="169"/>
      <c r="N876" s="169"/>
    </row>
    <row r="877" spans="4:14" ht="13">
      <c r="D877" s="24"/>
      <c r="E877" s="24"/>
      <c r="F877" s="24"/>
      <c r="I877" s="169"/>
      <c r="J877" s="169"/>
      <c r="M877" s="169"/>
      <c r="N877" s="169"/>
    </row>
    <row r="878" spans="4:14" ht="13">
      <c r="D878" s="24"/>
      <c r="E878" s="24"/>
      <c r="F878" s="24"/>
      <c r="I878" s="169"/>
      <c r="J878" s="169"/>
      <c r="M878" s="169"/>
      <c r="N878" s="169"/>
    </row>
    <row r="879" spans="4:14" ht="13">
      <c r="D879" s="24"/>
      <c r="E879" s="24"/>
      <c r="F879" s="24"/>
      <c r="I879" s="169"/>
      <c r="J879" s="169"/>
      <c r="M879" s="169"/>
      <c r="N879" s="169"/>
    </row>
    <row r="880" spans="4:14" ht="13">
      <c r="D880" s="24"/>
      <c r="E880" s="24"/>
      <c r="F880" s="24"/>
      <c r="I880" s="169"/>
      <c r="J880" s="169"/>
      <c r="M880" s="169"/>
      <c r="N880" s="169"/>
    </row>
    <row r="881" spans="4:14" ht="13">
      <c r="D881" s="24"/>
      <c r="E881" s="24"/>
      <c r="F881" s="24"/>
      <c r="I881" s="169"/>
      <c r="J881" s="169"/>
      <c r="M881" s="169"/>
      <c r="N881" s="169"/>
    </row>
    <row r="882" spans="4:14" ht="13">
      <c r="D882" s="24"/>
      <c r="E882" s="24"/>
      <c r="F882" s="24"/>
      <c r="I882" s="169"/>
      <c r="J882" s="169"/>
      <c r="M882" s="169"/>
      <c r="N882" s="169"/>
    </row>
    <row r="883" spans="4:14" ht="13">
      <c r="D883" s="24"/>
      <c r="E883" s="24"/>
      <c r="F883" s="24"/>
      <c r="I883" s="169"/>
      <c r="J883" s="169"/>
      <c r="M883" s="169"/>
      <c r="N883" s="169"/>
    </row>
    <row r="884" spans="4:14" ht="13">
      <c r="D884" s="24"/>
      <c r="E884" s="24"/>
      <c r="F884" s="24"/>
      <c r="I884" s="169"/>
      <c r="J884" s="169"/>
      <c r="M884" s="169"/>
      <c r="N884" s="169"/>
    </row>
    <row r="885" spans="4:14" ht="13">
      <c r="D885" s="24"/>
      <c r="E885" s="24"/>
      <c r="F885" s="24"/>
      <c r="I885" s="169"/>
      <c r="J885" s="169"/>
      <c r="M885" s="169"/>
      <c r="N885" s="169"/>
    </row>
    <row r="886" spans="4:14" ht="13">
      <c r="D886" s="24"/>
      <c r="E886" s="24"/>
      <c r="F886" s="24"/>
      <c r="I886" s="169"/>
      <c r="J886" s="169"/>
      <c r="M886" s="169"/>
      <c r="N886" s="169"/>
    </row>
    <row r="887" spans="4:14" ht="13">
      <c r="D887" s="24"/>
      <c r="E887" s="24"/>
      <c r="F887" s="24"/>
      <c r="I887" s="169"/>
      <c r="J887" s="169"/>
      <c r="M887" s="169"/>
      <c r="N887" s="169"/>
    </row>
    <row r="888" spans="4:14" ht="13">
      <c r="D888" s="24"/>
      <c r="E888" s="24"/>
      <c r="F888" s="24"/>
      <c r="I888" s="169"/>
      <c r="J888" s="169"/>
      <c r="M888" s="169"/>
      <c r="N888" s="169"/>
    </row>
    <row r="889" spans="4:14" ht="13">
      <c r="D889" s="24"/>
      <c r="E889" s="24"/>
      <c r="F889" s="24"/>
      <c r="I889" s="169"/>
      <c r="J889" s="169"/>
      <c r="M889" s="169"/>
      <c r="N889" s="169"/>
    </row>
    <row r="890" spans="4:14" ht="13">
      <c r="D890" s="24"/>
      <c r="E890" s="24"/>
      <c r="F890" s="24"/>
      <c r="I890" s="169"/>
      <c r="J890" s="169"/>
      <c r="M890" s="169"/>
      <c r="N890" s="169"/>
    </row>
    <row r="891" spans="4:14" ht="13">
      <c r="D891" s="24"/>
      <c r="E891" s="24"/>
      <c r="F891" s="24"/>
      <c r="I891" s="169"/>
      <c r="J891" s="169"/>
      <c r="M891" s="169"/>
      <c r="N891" s="169"/>
    </row>
    <row r="892" spans="4:14" ht="13">
      <c r="D892" s="24"/>
      <c r="E892" s="24"/>
      <c r="F892" s="24"/>
      <c r="I892" s="169"/>
      <c r="J892" s="169"/>
      <c r="M892" s="169"/>
      <c r="N892" s="169"/>
    </row>
    <row r="893" spans="4:14" ht="13">
      <c r="D893" s="24"/>
      <c r="E893" s="24"/>
      <c r="F893" s="24"/>
      <c r="I893" s="169"/>
      <c r="J893" s="169"/>
      <c r="M893" s="169"/>
      <c r="N893" s="169"/>
    </row>
    <row r="894" spans="4:14" ht="13">
      <c r="D894" s="24"/>
      <c r="E894" s="24"/>
      <c r="F894" s="24"/>
      <c r="I894" s="169"/>
      <c r="J894" s="169"/>
      <c r="M894" s="169"/>
      <c r="N894" s="169"/>
    </row>
    <row r="895" spans="4:14" ht="13">
      <c r="D895" s="24"/>
      <c r="E895" s="24"/>
      <c r="F895" s="24"/>
      <c r="I895" s="169"/>
      <c r="J895" s="169"/>
      <c r="M895" s="169"/>
      <c r="N895" s="169"/>
    </row>
    <row r="896" spans="4:14" ht="13">
      <c r="D896" s="24"/>
      <c r="E896" s="24"/>
      <c r="F896" s="24"/>
      <c r="I896" s="169"/>
      <c r="J896" s="169"/>
      <c r="M896" s="169"/>
      <c r="N896" s="169"/>
    </row>
    <row r="897" spans="4:14" ht="13">
      <c r="D897" s="24"/>
      <c r="E897" s="24"/>
      <c r="F897" s="24"/>
      <c r="I897" s="169"/>
      <c r="J897" s="169"/>
      <c r="M897" s="169"/>
      <c r="N897" s="169"/>
    </row>
    <row r="898" spans="4:14" ht="13">
      <c r="D898" s="24"/>
      <c r="E898" s="24"/>
      <c r="F898" s="24"/>
      <c r="I898" s="169"/>
      <c r="J898" s="169"/>
      <c r="M898" s="169"/>
      <c r="N898" s="169"/>
    </row>
    <row r="899" spans="4:14" ht="13">
      <c r="D899" s="24"/>
      <c r="E899" s="24"/>
      <c r="F899" s="24"/>
      <c r="I899" s="169"/>
      <c r="J899" s="169"/>
      <c r="M899" s="169"/>
      <c r="N899" s="169"/>
    </row>
    <row r="900" spans="4:14" ht="13">
      <c r="D900" s="24"/>
      <c r="E900" s="24"/>
      <c r="F900" s="24"/>
      <c r="I900" s="169"/>
      <c r="J900" s="169"/>
      <c r="M900" s="169"/>
      <c r="N900" s="169"/>
    </row>
    <row r="901" spans="4:14" ht="13">
      <c r="D901" s="24"/>
      <c r="E901" s="24"/>
      <c r="F901" s="24"/>
      <c r="I901" s="169"/>
      <c r="J901" s="169"/>
      <c r="M901" s="169"/>
      <c r="N901" s="169"/>
    </row>
    <row r="902" spans="4:14" ht="13">
      <c r="D902" s="24"/>
      <c r="E902" s="24"/>
      <c r="F902" s="24"/>
      <c r="I902" s="169"/>
      <c r="J902" s="169"/>
      <c r="M902" s="169"/>
      <c r="N902" s="169"/>
    </row>
    <row r="903" spans="4:14" ht="13">
      <c r="D903" s="24"/>
      <c r="E903" s="24"/>
      <c r="F903" s="24"/>
      <c r="I903" s="169"/>
      <c r="J903" s="169"/>
      <c r="M903" s="169"/>
      <c r="N903" s="169"/>
    </row>
    <row r="904" spans="4:14" ht="13">
      <c r="D904" s="24"/>
      <c r="E904" s="24"/>
      <c r="F904" s="24"/>
      <c r="I904" s="169"/>
      <c r="J904" s="169"/>
      <c r="M904" s="169"/>
      <c r="N904" s="169"/>
    </row>
    <row r="905" spans="4:14" ht="13">
      <c r="D905" s="24"/>
      <c r="E905" s="24"/>
      <c r="F905" s="24"/>
      <c r="I905" s="169"/>
      <c r="J905" s="169"/>
      <c r="K905" s="168"/>
      <c r="L905" s="168"/>
      <c r="M905" s="169"/>
      <c r="N905" s="169"/>
    </row>
    <row r="906" spans="4:14" ht="13">
      <c r="D906" s="24"/>
      <c r="E906" s="24"/>
      <c r="F906" s="24"/>
      <c r="I906" s="169"/>
      <c r="J906" s="169"/>
      <c r="K906" s="168"/>
      <c r="L906" s="168"/>
      <c r="M906" s="169"/>
      <c r="N906" s="169"/>
    </row>
    <row r="907" spans="4:14" ht="13">
      <c r="D907" s="24"/>
      <c r="E907" s="24"/>
      <c r="F907" s="24"/>
      <c r="I907" s="169"/>
      <c r="J907" s="169"/>
      <c r="K907" s="168"/>
      <c r="L907" s="168"/>
      <c r="M907" s="169"/>
      <c r="N907" s="169"/>
    </row>
    <row r="908" spans="4:14" ht="13">
      <c r="D908" s="24"/>
      <c r="E908" s="24"/>
      <c r="F908" s="24"/>
      <c r="I908" s="169"/>
      <c r="J908" s="169"/>
      <c r="K908" s="168"/>
      <c r="L908" s="168"/>
      <c r="M908" s="169"/>
      <c r="N908" s="169"/>
    </row>
    <row r="909" spans="4:14" ht="13">
      <c r="D909" s="24"/>
      <c r="E909" s="24"/>
      <c r="F909" s="24"/>
      <c r="I909" s="169"/>
      <c r="J909" s="169"/>
      <c r="K909" s="168"/>
      <c r="L909" s="168"/>
      <c r="M909" s="169"/>
      <c r="N909" s="169"/>
    </row>
    <row r="910" spans="4:14" ht="13">
      <c r="D910" s="24"/>
      <c r="E910" s="24"/>
      <c r="F910" s="24"/>
      <c r="I910" s="169"/>
      <c r="J910" s="169"/>
      <c r="K910" s="168"/>
      <c r="L910" s="168"/>
      <c r="M910" s="169"/>
      <c r="N910" s="169"/>
    </row>
    <row r="911" spans="4:14" ht="13">
      <c r="D911" s="24"/>
      <c r="E911" s="24"/>
      <c r="F911" s="24"/>
      <c r="I911" s="169"/>
      <c r="J911" s="169"/>
      <c r="K911" s="168"/>
      <c r="L911" s="168"/>
      <c r="M911" s="169"/>
      <c r="N911" s="169"/>
    </row>
    <row r="912" spans="4:14" ht="13">
      <c r="D912" s="24"/>
      <c r="E912" s="24"/>
      <c r="F912" s="24"/>
      <c r="I912" s="169"/>
      <c r="J912" s="169"/>
      <c r="K912" s="168"/>
      <c r="L912" s="168"/>
      <c r="M912" s="169"/>
      <c r="N912" s="169"/>
    </row>
    <row r="913" spans="4:14" ht="13">
      <c r="D913" s="24"/>
      <c r="E913" s="24"/>
      <c r="F913" s="24"/>
      <c r="I913" s="169"/>
      <c r="J913" s="169"/>
      <c r="K913" s="168"/>
      <c r="L913" s="168"/>
      <c r="M913" s="169"/>
      <c r="N913" s="169"/>
    </row>
    <row r="914" spans="4:14" ht="13">
      <c r="D914" s="24"/>
      <c r="E914" s="24"/>
      <c r="F914" s="24"/>
      <c r="I914" s="169"/>
      <c r="J914" s="169"/>
      <c r="K914" s="168"/>
      <c r="L914" s="168"/>
      <c r="M914" s="169"/>
      <c r="N914" s="169"/>
    </row>
    <row r="915" spans="4:14" ht="13">
      <c r="D915" s="24"/>
      <c r="E915" s="24"/>
      <c r="F915" s="24"/>
      <c r="I915" s="169"/>
      <c r="J915" s="169"/>
      <c r="K915" s="168"/>
      <c r="L915" s="168"/>
      <c r="M915" s="169"/>
      <c r="N915" s="169"/>
    </row>
    <row r="916" spans="4:14" ht="13">
      <c r="D916" s="24"/>
      <c r="E916" s="24"/>
      <c r="F916" s="24"/>
      <c r="I916" s="169"/>
      <c r="J916" s="169"/>
      <c r="K916" s="168"/>
      <c r="L916" s="168"/>
      <c r="M916" s="169"/>
      <c r="N916" s="169"/>
    </row>
    <row r="917" spans="4:14" ht="13">
      <c r="D917" s="24"/>
      <c r="E917" s="24"/>
      <c r="F917" s="24"/>
      <c r="I917" s="169"/>
      <c r="J917" s="169"/>
      <c r="K917" s="168"/>
      <c r="L917" s="168"/>
      <c r="M917" s="169"/>
      <c r="N917" s="169"/>
    </row>
    <row r="918" spans="4:14" ht="13">
      <c r="D918" s="24"/>
      <c r="E918" s="24"/>
      <c r="F918" s="24"/>
      <c r="I918" s="169"/>
      <c r="J918" s="169"/>
      <c r="K918" s="168"/>
      <c r="L918" s="168"/>
      <c r="M918" s="169"/>
      <c r="N918" s="169"/>
    </row>
    <row r="919" spans="4:14" ht="13">
      <c r="D919" s="24"/>
      <c r="E919" s="24"/>
      <c r="F919" s="24"/>
      <c r="I919" s="169"/>
      <c r="J919" s="169"/>
      <c r="K919" s="168"/>
      <c r="L919" s="168"/>
      <c r="M919" s="169"/>
      <c r="N919" s="169"/>
    </row>
    <row r="920" spans="4:14" ht="13">
      <c r="D920" s="24"/>
      <c r="E920" s="24"/>
      <c r="F920" s="24"/>
      <c r="I920" s="169"/>
      <c r="J920" s="169"/>
      <c r="K920" s="168"/>
      <c r="L920" s="168"/>
      <c r="M920" s="169"/>
      <c r="N920" s="169"/>
    </row>
    <row r="921" spans="4:14" ht="13">
      <c r="D921" s="24"/>
      <c r="E921" s="24"/>
      <c r="F921" s="24"/>
      <c r="I921" s="169"/>
      <c r="J921" s="169"/>
      <c r="K921" s="168"/>
      <c r="L921" s="168"/>
      <c r="M921" s="169"/>
      <c r="N921" s="169"/>
    </row>
    <row r="922" spans="4:14" ht="13">
      <c r="D922" s="24"/>
      <c r="E922" s="24"/>
      <c r="F922" s="24"/>
      <c r="I922" s="169"/>
      <c r="J922" s="169"/>
      <c r="K922" s="168"/>
      <c r="L922" s="168"/>
      <c r="M922" s="169"/>
      <c r="N922" s="169"/>
    </row>
    <row r="923" spans="4:14" ht="13">
      <c r="D923" s="24"/>
      <c r="E923" s="24"/>
      <c r="F923" s="24"/>
      <c r="I923" s="169"/>
      <c r="J923" s="169"/>
      <c r="K923" s="168"/>
      <c r="L923" s="168"/>
      <c r="M923" s="169"/>
      <c r="N923" s="169"/>
    </row>
    <row r="924" spans="4:14" ht="13">
      <c r="D924" s="24"/>
      <c r="E924" s="24"/>
      <c r="F924" s="24"/>
      <c r="I924" s="169"/>
      <c r="J924" s="169"/>
      <c r="K924" s="168"/>
      <c r="L924" s="168"/>
      <c r="M924" s="169"/>
      <c r="N924" s="169"/>
    </row>
    <row r="925" spans="4:14" ht="13">
      <c r="D925" s="24"/>
      <c r="E925" s="24"/>
      <c r="F925" s="24"/>
      <c r="I925" s="169"/>
      <c r="J925" s="169"/>
      <c r="K925" s="168"/>
      <c r="L925" s="168"/>
      <c r="M925" s="169"/>
      <c r="N925" s="169"/>
    </row>
    <row r="926" spans="4:14" ht="13">
      <c r="D926" s="24"/>
      <c r="E926" s="24"/>
      <c r="F926" s="24"/>
      <c r="I926" s="169"/>
      <c r="J926" s="169"/>
      <c r="K926" s="168"/>
      <c r="L926" s="168"/>
      <c r="M926" s="169"/>
      <c r="N926" s="169"/>
    </row>
    <row r="927" spans="4:14" ht="13">
      <c r="D927" s="24"/>
      <c r="E927" s="24"/>
      <c r="F927" s="24"/>
      <c r="I927" s="169"/>
      <c r="J927" s="169"/>
      <c r="K927" s="168"/>
      <c r="L927" s="168"/>
      <c r="M927" s="169"/>
      <c r="N927" s="169"/>
    </row>
    <row r="928" spans="4:14" ht="13">
      <c r="D928" s="24"/>
      <c r="E928" s="24"/>
      <c r="F928" s="24"/>
      <c r="I928" s="169"/>
      <c r="J928" s="169"/>
      <c r="K928" s="168"/>
      <c r="L928" s="168"/>
      <c r="M928" s="169"/>
      <c r="N928" s="169"/>
    </row>
    <row r="929" spans="4:14" ht="13">
      <c r="D929" s="24"/>
      <c r="E929" s="24"/>
      <c r="F929" s="24"/>
      <c r="I929" s="169"/>
      <c r="J929" s="169"/>
      <c r="K929" s="168"/>
      <c r="L929" s="168"/>
      <c r="M929" s="169"/>
      <c r="N929" s="169"/>
    </row>
    <row r="930" spans="4:14" ht="13">
      <c r="D930" s="24"/>
      <c r="E930" s="24"/>
      <c r="F930" s="24"/>
      <c r="I930" s="169"/>
      <c r="J930" s="169"/>
      <c r="K930" s="168"/>
      <c r="L930" s="168"/>
      <c r="M930" s="169"/>
      <c r="N930" s="169"/>
    </row>
    <row r="931" spans="4:14" ht="13">
      <c r="D931" s="24"/>
      <c r="E931" s="24"/>
      <c r="F931" s="24"/>
      <c r="I931" s="169"/>
      <c r="J931" s="169"/>
      <c r="K931" s="168"/>
      <c r="L931" s="168"/>
      <c r="M931" s="169"/>
      <c r="N931" s="169"/>
    </row>
    <row r="932" spans="4:14" ht="13">
      <c r="D932" s="24"/>
      <c r="E932" s="24"/>
      <c r="F932" s="24"/>
      <c r="I932" s="169"/>
      <c r="J932" s="169"/>
      <c r="K932" s="168"/>
      <c r="L932" s="168"/>
      <c r="M932" s="169"/>
      <c r="N932" s="169"/>
    </row>
    <row r="933" spans="4:14" ht="13">
      <c r="D933" s="24"/>
      <c r="E933" s="24"/>
      <c r="F933" s="24"/>
      <c r="I933" s="169"/>
      <c r="J933" s="169"/>
      <c r="K933" s="168"/>
      <c r="L933" s="168"/>
      <c r="M933" s="169"/>
      <c r="N933" s="169"/>
    </row>
    <row r="934" spans="4:14" ht="13">
      <c r="D934" s="24"/>
      <c r="E934" s="24"/>
      <c r="F934" s="24"/>
      <c r="I934" s="169"/>
      <c r="J934" s="169"/>
      <c r="K934" s="168"/>
      <c r="L934" s="168"/>
      <c r="M934" s="169"/>
      <c r="N934" s="169"/>
    </row>
    <row r="935" spans="4:14" ht="13">
      <c r="D935" s="24"/>
      <c r="E935" s="24"/>
      <c r="F935" s="24"/>
      <c r="I935" s="169"/>
      <c r="J935" s="169"/>
      <c r="K935" s="168"/>
      <c r="L935" s="168"/>
      <c r="M935" s="169"/>
      <c r="N935" s="169"/>
    </row>
    <row r="936" spans="4:14" ht="13">
      <c r="D936" s="24"/>
      <c r="E936" s="24"/>
      <c r="F936" s="24"/>
      <c r="I936" s="169"/>
      <c r="J936" s="169"/>
      <c r="K936" s="168"/>
      <c r="L936" s="168"/>
      <c r="M936" s="169"/>
      <c r="N936" s="169"/>
    </row>
    <row r="937" spans="4:14" ht="13">
      <c r="D937" s="24"/>
      <c r="E937" s="24"/>
      <c r="F937" s="24"/>
      <c r="I937" s="169"/>
      <c r="J937" s="169"/>
      <c r="K937" s="168"/>
      <c r="L937" s="168"/>
      <c r="M937" s="169"/>
      <c r="N937" s="169"/>
    </row>
    <row r="938" spans="4:14" ht="13">
      <c r="D938" s="24"/>
      <c r="E938" s="24"/>
      <c r="F938" s="24"/>
      <c r="I938" s="169"/>
      <c r="J938" s="169"/>
      <c r="K938" s="168"/>
      <c r="L938" s="168"/>
      <c r="M938" s="169"/>
      <c r="N938" s="169"/>
    </row>
    <row r="939" spans="4:14" ht="13">
      <c r="D939" s="24"/>
      <c r="E939" s="24"/>
      <c r="F939" s="24"/>
      <c r="I939" s="169"/>
      <c r="J939" s="169"/>
      <c r="K939" s="168"/>
      <c r="L939" s="168"/>
      <c r="M939" s="169"/>
      <c r="N939" s="169"/>
    </row>
    <row r="940" spans="4:14" ht="13">
      <c r="D940" s="24"/>
      <c r="E940" s="24"/>
      <c r="F940" s="24"/>
      <c r="I940" s="169"/>
      <c r="J940" s="169"/>
      <c r="K940" s="168"/>
      <c r="L940" s="168"/>
      <c r="M940" s="169"/>
      <c r="N940" s="169"/>
    </row>
    <row r="941" spans="4:14" ht="13">
      <c r="D941" s="24"/>
      <c r="E941" s="24"/>
      <c r="F941" s="24"/>
      <c r="I941" s="169"/>
      <c r="J941" s="169"/>
      <c r="K941" s="168"/>
      <c r="L941" s="168"/>
      <c r="M941" s="169"/>
      <c r="N941" s="169"/>
    </row>
    <row r="942" spans="4:14" ht="13">
      <c r="D942" s="24"/>
      <c r="E942" s="24"/>
      <c r="F942" s="24"/>
      <c r="I942" s="169"/>
      <c r="J942" s="169"/>
      <c r="K942" s="168"/>
      <c r="L942" s="168"/>
      <c r="M942" s="169"/>
      <c r="N942" s="169"/>
    </row>
    <row r="943" spans="4:14" ht="13">
      <c r="D943" s="24"/>
      <c r="E943" s="24"/>
      <c r="F943" s="24"/>
      <c r="I943" s="169"/>
      <c r="J943" s="169"/>
      <c r="K943" s="168"/>
      <c r="L943" s="168"/>
      <c r="M943" s="169"/>
      <c r="N943" s="169"/>
    </row>
    <row r="944" spans="4:14" ht="13">
      <c r="D944" s="24"/>
      <c r="E944" s="24"/>
      <c r="F944" s="24"/>
      <c r="I944" s="169"/>
      <c r="J944" s="169"/>
      <c r="K944" s="168"/>
      <c r="L944" s="168"/>
      <c r="M944" s="169"/>
      <c r="N944" s="169"/>
    </row>
  </sheetData>
  <mergeCells count="17">
    <mergeCell ref="F2:F3"/>
    <mergeCell ref="G2:N2"/>
    <mergeCell ref="D98:F98"/>
    <mergeCell ref="D99:F99"/>
    <mergeCell ref="B10:B40"/>
    <mergeCell ref="D37:N37"/>
    <mergeCell ref="D38:F38"/>
    <mergeCell ref="D39:F39"/>
    <mergeCell ref="D40:F40"/>
    <mergeCell ref="B42:B100"/>
    <mergeCell ref="D95:N95"/>
    <mergeCell ref="D100:F100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FF"/>
    <outlinePr summaryBelow="0" summaryRight="0"/>
  </sheetPr>
  <dimension ref="A1:O46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2" width="10.33203125" customWidth="1"/>
    <col min="3" max="3" width="7.83203125" hidden="1" customWidth="1"/>
    <col min="4" max="4" width="7.1640625" customWidth="1"/>
    <col min="5" max="5" width="16.83203125" customWidth="1"/>
    <col min="6" max="6" width="18.1640625" customWidth="1"/>
    <col min="7" max="7" width="14.6640625" customWidth="1"/>
    <col min="8" max="8" width="10.6640625" customWidth="1"/>
    <col min="9" max="9" width="15.83203125" customWidth="1"/>
    <col min="10" max="10" width="10.1640625" customWidth="1"/>
    <col min="11" max="11" width="14.6640625" customWidth="1"/>
    <col min="12" max="12" width="8.83203125" customWidth="1"/>
    <col min="13" max="13" width="16.1640625" customWidth="1"/>
    <col min="14" max="14" width="10.6640625" customWidth="1"/>
  </cols>
  <sheetData>
    <row r="1" spans="1:15" ht="13" hidden="1">
      <c r="B1" s="1"/>
      <c r="C1" s="1"/>
      <c r="D1" s="21"/>
      <c r="E1" s="21"/>
      <c r="F1" s="21"/>
      <c r="G1" s="196"/>
      <c r="H1" s="196"/>
      <c r="I1" s="197"/>
      <c r="J1" s="197"/>
      <c r="K1" s="196"/>
      <c r="L1" s="196"/>
      <c r="M1" s="197"/>
      <c r="N1" s="180"/>
      <c r="O1" s="198"/>
    </row>
    <row r="2" spans="1:15" ht="19">
      <c r="A2" s="259" t="s">
        <v>21</v>
      </c>
      <c r="B2" s="259" t="s">
        <v>24</v>
      </c>
      <c r="C2" s="259" t="s">
        <v>234</v>
      </c>
      <c r="D2" s="259" t="s">
        <v>8</v>
      </c>
      <c r="E2" s="259" t="s">
        <v>25</v>
      </c>
      <c r="F2" s="259" t="s">
        <v>238</v>
      </c>
      <c r="G2" s="351" t="s">
        <v>26</v>
      </c>
      <c r="H2" s="243"/>
      <c r="I2" s="243"/>
      <c r="J2" s="243"/>
      <c r="K2" s="243"/>
      <c r="L2" s="243"/>
      <c r="M2" s="243"/>
      <c r="N2" s="244"/>
      <c r="O2" s="352" t="s">
        <v>32</v>
      </c>
    </row>
    <row r="3" spans="1:15" ht="42" customHeight="1">
      <c r="A3" s="246"/>
      <c r="B3" s="246"/>
      <c r="C3" s="246"/>
      <c r="D3" s="246"/>
      <c r="E3" s="246"/>
      <c r="F3" s="246"/>
      <c r="G3" s="13" t="s">
        <v>11</v>
      </c>
      <c r="H3" s="13" t="s">
        <v>30</v>
      </c>
      <c r="I3" s="177" t="s">
        <v>11</v>
      </c>
      <c r="J3" s="177" t="s">
        <v>10</v>
      </c>
      <c r="K3" s="13" t="s">
        <v>11</v>
      </c>
      <c r="L3" s="13" t="s">
        <v>31</v>
      </c>
      <c r="M3" s="199" t="s">
        <v>11</v>
      </c>
      <c r="N3" s="16" t="s">
        <v>12</v>
      </c>
      <c r="O3" s="246"/>
    </row>
    <row r="4" spans="1:15" ht="13">
      <c r="B4" s="1"/>
      <c r="C4" s="1"/>
      <c r="D4" s="22">
        <v>0</v>
      </c>
      <c r="E4" s="21"/>
      <c r="F4" s="21"/>
      <c r="G4" s="200"/>
      <c r="H4" s="200"/>
      <c r="I4" s="197"/>
      <c r="J4" s="197"/>
      <c r="K4" s="200"/>
      <c r="L4" s="200"/>
      <c r="M4" s="201"/>
      <c r="N4" s="169"/>
      <c r="O4" s="198"/>
    </row>
    <row r="5" spans="1:15" ht="13">
      <c r="B5" s="1"/>
      <c r="C5" s="1"/>
      <c r="D5" s="22">
        <v>0.1</v>
      </c>
      <c r="E5" s="21"/>
      <c r="F5" s="21"/>
      <c r="G5" s="200"/>
      <c r="H5" s="200"/>
      <c r="I5" s="197"/>
      <c r="J5" s="197"/>
      <c r="K5" s="200"/>
      <c r="L5" s="200"/>
      <c r="M5" s="201"/>
      <c r="N5" s="169"/>
      <c r="O5" s="198"/>
    </row>
    <row r="6" spans="1:15" ht="13">
      <c r="B6" s="1"/>
      <c r="C6" s="1"/>
      <c r="D6" s="22">
        <v>0.2</v>
      </c>
      <c r="E6" s="21"/>
      <c r="F6" s="21"/>
      <c r="G6" s="200"/>
      <c r="H6" s="200"/>
      <c r="I6" s="197"/>
      <c r="J6" s="197"/>
      <c r="K6" s="200"/>
      <c r="L6" s="200"/>
      <c r="M6" s="201"/>
      <c r="N6" s="169"/>
      <c r="O6" s="198"/>
    </row>
    <row r="7" spans="1:15" ht="13">
      <c r="B7" s="1"/>
      <c r="C7" s="1"/>
      <c r="D7" s="22">
        <v>0.3</v>
      </c>
      <c r="E7" s="21" t="s">
        <v>19</v>
      </c>
      <c r="F7" s="21" t="s">
        <v>44</v>
      </c>
      <c r="G7" s="200" t="s">
        <v>19</v>
      </c>
      <c r="H7" s="200">
        <v>0.91</v>
      </c>
      <c r="I7" s="197" t="s">
        <v>19</v>
      </c>
      <c r="J7" s="197">
        <v>0.84</v>
      </c>
      <c r="K7" s="200" t="s">
        <v>19</v>
      </c>
      <c r="L7" s="200">
        <v>0.91</v>
      </c>
      <c r="M7" s="201" t="s">
        <v>19</v>
      </c>
      <c r="N7" s="169">
        <v>0.7</v>
      </c>
      <c r="O7" s="198"/>
    </row>
    <row r="8" spans="1:15" ht="13">
      <c r="B8" s="1"/>
      <c r="C8" s="1"/>
      <c r="D8" s="22">
        <v>0.4</v>
      </c>
      <c r="E8" s="21" t="s">
        <v>19</v>
      </c>
      <c r="F8" s="21"/>
      <c r="G8" s="200" t="s">
        <v>19</v>
      </c>
      <c r="H8" s="200">
        <v>0.86</v>
      </c>
      <c r="I8" s="197" t="s">
        <v>19</v>
      </c>
      <c r="J8" s="197">
        <v>0.84</v>
      </c>
      <c r="K8" s="200" t="s">
        <v>19</v>
      </c>
      <c r="L8" s="200">
        <v>0.9</v>
      </c>
      <c r="M8" s="201" t="s">
        <v>19</v>
      </c>
      <c r="N8" s="169">
        <v>0.73</v>
      </c>
      <c r="O8" s="198"/>
    </row>
    <row r="9" spans="1:15" ht="13">
      <c r="B9" s="1"/>
      <c r="C9" s="1"/>
      <c r="D9" s="22">
        <v>0.5</v>
      </c>
      <c r="E9" s="21"/>
      <c r="F9" s="21"/>
      <c r="G9" s="200" t="s">
        <v>19</v>
      </c>
      <c r="H9" s="200">
        <v>0.81</v>
      </c>
      <c r="I9" s="197" t="s">
        <v>19</v>
      </c>
      <c r="J9" s="197">
        <v>0.85</v>
      </c>
      <c r="K9" s="200" t="s">
        <v>19</v>
      </c>
      <c r="L9" s="200">
        <v>0.91</v>
      </c>
      <c r="M9" s="201" t="s">
        <v>19</v>
      </c>
      <c r="N9" s="169">
        <v>0.84</v>
      </c>
      <c r="O9" s="198"/>
    </row>
    <row r="10" spans="1:15" ht="13">
      <c r="B10" s="1"/>
      <c r="C10" s="1"/>
      <c r="D10" s="22">
        <v>0.6</v>
      </c>
      <c r="E10" s="21"/>
      <c r="F10" s="21"/>
      <c r="G10" s="200" t="s">
        <v>19</v>
      </c>
      <c r="H10" s="200">
        <v>0.87</v>
      </c>
      <c r="I10" s="197" t="s">
        <v>19</v>
      </c>
      <c r="J10" s="197">
        <v>0.86</v>
      </c>
      <c r="K10" s="200" t="s">
        <v>19</v>
      </c>
      <c r="L10" s="200">
        <v>0.92</v>
      </c>
      <c r="M10" s="201" t="s">
        <v>19</v>
      </c>
      <c r="N10" s="169">
        <v>0.84</v>
      </c>
      <c r="O10" s="198"/>
    </row>
    <row r="11" spans="1:15" ht="13">
      <c r="B11" s="1"/>
      <c r="C11" s="1"/>
      <c r="D11" s="22">
        <v>0.7</v>
      </c>
      <c r="E11" s="21"/>
      <c r="F11" s="21"/>
      <c r="G11" s="200" t="s">
        <v>19</v>
      </c>
      <c r="H11" s="200">
        <v>0.9</v>
      </c>
      <c r="I11" s="197" t="s">
        <v>19</v>
      </c>
      <c r="J11" s="197">
        <v>0.84</v>
      </c>
      <c r="K11" s="200" t="s">
        <v>19</v>
      </c>
      <c r="L11" s="200">
        <v>0.91</v>
      </c>
      <c r="M11" s="201" t="s">
        <v>19</v>
      </c>
      <c r="N11" s="169">
        <v>0.85</v>
      </c>
      <c r="O11" s="198"/>
    </row>
    <row r="12" spans="1:15" ht="13">
      <c r="B12" s="1"/>
      <c r="C12" s="1"/>
      <c r="D12" s="22">
        <v>0.8</v>
      </c>
      <c r="E12" s="21"/>
      <c r="F12" s="21"/>
      <c r="G12" s="200" t="s">
        <v>19</v>
      </c>
      <c r="H12" s="200">
        <v>0.91</v>
      </c>
      <c r="I12" s="197" t="s">
        <v>19</v>
      </c>
      <c r="J12" s="197">
        <v>0.86</v>
      </c>
      <c r="K12" s="200" t="s">
        <v>19</v>
      </c>
      <c r="L12" s="200">
        <v>0.91</v>
      </c>
      <c r="M12" s="201" t="s">
        <v>19</v>
      </c>
      <c r="N12" s="169">
        <v>0.84</v>
      </c>
      <c r="O12" s="198"/>
    </row>
    <row r="13" spans="1:15" ht="13">
      <c r="B13" s="1"/>
      <c r="C13" s="1"/>
      <c r="D13" s="22">
        <v>0.9</v>
      </c>
      <c r="E13" s="21"/>
      <c r="F13" s="21"/>
      <c r="G13" s="200" t="s">
        <v>19</v>
      </c>
      <c r="H13" s="200">
        <v>0.9</v>
      </c>
      <c r="I13" s="197" t="s">
        <v>19</v>
      </c>
      <c r="J13" s="197">
        <v>0.85</v>
      </c>
      <c r="K13" s="200" t="s">
        <v>19</v>
      </c>
      <c r="L13" s="200">
        <v>0.89</v>
      </c>
      <c r="M13" s="201" t="s">
        <v>19</v>
      </c>
      <c r="N13" s="169">
        <v>0.83</v>
      </c>
      <c r="O13" s="198"/>
    </row>
    <row r="14" spans="1:15" ht="13">
      <c r="B14" s="1"/>
      <c r="C14" s="1"/>
      <c r="D14" s="22">
        <v>1</v>
      </c>
      <c r="E14" s="21"/>
      <c r="F14" s="21"/>
      <c r="G14" s="200" t="s">
        <v>19</v>
      </c>
      <c r="H14" s="200">
        <v>0.91</v>
      </c>
      <c r="I14" s="197" t="s">
        <v>19</v>
      </c>
      <c r="J14" s="197">
        <v>0.84</v>
      </c>
      <c r="K14" s="200" t="s">
        <v>19</v>
      </c>
      <c r="L14" s="200">
        <v>0.91</v>
      </c>
      <c r="M14" s="201" t="s">
        <v>19</v>
      </c>
      <c r="N14" s="169">
        <v>0.82</v>
      </c>
      <c r="O14" s="198"/>
    </row>
    <row r="15" spans="1:15" ht="13">
      <c r="B15" s="1"/>
      <c r="C15" s="1"/>
      <c r="D15" s="22">
        <v>1.1000000000000001</v>
      </c>
      <c r="E15" s="21"/>
      <c r="F15" s="21"/>
      <c r="G15" s="200" t="s">
        <v>19</v>
      </c>
      <c r="H15" s="200">
        <v>0.94</v>
      </c>
      <c r="I15" s="197" t="s">
        <v>19</v>
      </c>
      <c r="J15" s="197">
        <v>0.85</v>
      </c>
      <c r="K15" s="200" t="s">
        <v>19</v>
      </c>
      <c r="L15" s="200">
        <v>0.9</v>
      </c>
      <c r="M15" s="201" t="s">
        <v>19</v>
      </c>
      <c r="N15" s="169">
        <v>0.86</v>
      </c>
      <c r="O15" s="198"/>
    </row>
    <row r="16" spans="1:15" ht="13">
      <c r="B16" s="1"/>
      <c r="C16" s="1"/>
      <c r="D16" s="22">
        <v>1.2</v>
      </c>
      <c r="E16" s="202"/>
      <c r="F16" s="21"/>
      <c r="G16" s="200" t="s">
        <v>19</v>
      </c>
      <c r="H16" s="200">
        <v>0.93</v>
      </c>
      <c r="I16" s="197" t="s">
        <v>19</v>
      </c>
      <c r="J16" s="197">
        <v>0.86</v>
      </c>
      <c r="K16" s="200" t="s">
        <v>19</v>
      </c>
      <c r="L16" s="200">
        <v>0.88</v>
      </c>
      <c r="M16" s="201" t="s">
        <v>19</v>
      </c>
      <c r="N16" s="169">
        <v>0.87</v>
      </c>
      <c r="O16" s="198"/>
    </row>
    <row r="17" spans="2:15" ht="13">
      <c r="B17" s="1"/>
      <c r="C17" s="1"/>
      <c r="D17" s="22">
        <v>1.3</v>
      </c>
      <c r="E17" s="202"/>
      <c r="F17" s="21"/>
      <c r="G17" s="200"/>
      <c r="H17" s="200"/>
      <c r="I17" s="197"/>
      <c r="J17" s="197"/>
      <c r="K17" s="200"/>
      <c r="L17" s="200"/>
      <c r="M17" s="201"/>
      <c r="N17" s="169"/>
      <c r="O17" s="198"/>
    </row>
    <row r="18" spans="2:15" ht="13">
      <c r="B18" s="1"/>
      <c r="C18" s="1"/>
      <c r="D18" s="22">
        <v>1.4</v>
      </c>
      <c r="E18" s="21"/>
      <c r="F18" s="21"/>
      <c r="G18" s="200"/>
      <c r="H18" s="200"/>
      <c r="I18" s="197"/>
      <c r="J18" s="197"/>
      <c r="K18" s="200"/>
      <c r="L18" s="200"/>
      <c r="M18" s="201"/>
      <c r="N18" s="169"/>
      <c r="O18" s="198"/>
    </row>
    <row r="19" spans="2:15" ht="13">
      <c r="B19" s="1"/>
      <c r="C19" s="1"/>
      <c r="D19" s="22">
        <v>1.5</v>
      </c>
      <c r="E19" s="21"/>
      <c r="F19" s="21"/>
      <c r="G19" s="200"/>
      <c r="H19" s="200"/>
      <c r="I19" s="197"/>
      <c r="J19" s="197"/>
      <c r="K19" s="200"/>
      <c r="L19" s="200"/>
      <c r="M19" s="201"/>
      <c r="N19" s="169"/>
      <c r="O19" s="198"/>
    </row>
    <row r="20" spans="2:15" ht="13">
      <c r="B20" s="1"/>
      <c r="C20" s="1"/>
      <c r="D20" s="22">
        <v>1.6</v>
      </c>
      <c r="E20" s="21"/>
      <c r="F20" s="21"/>
      <c r="G20" s="200"/>
      <c r="H20" s="200"/>
      <c r="I20" s="197"/>
      <c r="J20" s="197"/>
      <c r="K20" s="200"/>
      <c r="L20" s="200"/>
      <c r="M20" s="201"/>
      <c r="N20" s="169"/>
      <c r="O20" s="198"/>
    </row>
    <row r="21" spans="2:15" ht="13">
      <c r="B21" s="1"/>
      <c r="C21" s="1"/>
      <c r="D21" s="22">
        <v>1.7</v>
      </c>
      <c r="E21" s="21"/>
      <c r="F21" s="21"/>
      <c r="G21" s="200"/>
      <c r="H21" s="200"/>
      <c r="I21" s="197"/>
      <c r="J21" s="197"/>
      <c r="K21" s="200"/>
      <c r="L21" s="200"/>
      <c r="M21" s="201"/>
      <c r="N21" s="169"/>
      <c r="O21" s="198"/>
    </row>
    <row r="22" spans="2:15" ht="13">
      <c r="B22" s="1"/>
      <c r="C22" s="1"/>
      <c r="D22" s="22">
        <v>1.8</v>
      </c>
      <c r="E22" s="21"/>
      <c r="F22" s="21"/>
      <c r="G22" s="200"/>
      <c r="H22" s="200"/>
      <c r="I22" s="197"/>
      <c r="J22" s="197"/>
      <c r="K22" s="200"/>
      <c r="L22" s="200"/>
      <c r="M22" s="201"/>
      <c r="N22" s="169"/>
      <c r="O22" s="198"/>
    </row>
    <row r="23" spans="2:15" ht="13">
      <c r="B23" s="1"/>
      <c r="C23" s="1"/>
      <c r="D23" s="22">
        <v>1.9</v>
      </c>
      <c r="E23" s="21"/>
      <c r="F23" s="21"/>
      <c r="G23" s="200"/>
      <c r="H23" s="200"/>
      <c r="I23" s="197"/>
      <c r="J23" s="197"/>
      <c r="K23" s="200"/>
      <c r="L23" s="200"/>
      <c r="M23" s="201"/>
      <c r="N23" s="169"/>
      <c r="O23" s="198"/>
    </row>
    <row r="24" spans="2:15" ht="13">
      <c r="B24" s="1"/>
      <c r="C24" s="1"/>
      <c r="D24" s="22">
        <v>2</v>
      </c>
      <c r="E24" s="21"/>
      <c r="F24" s="21"/>
      <c r="G24" s="200"/>
      <c r="H24" s="200"/>
      <c r="I24" s="197"/>
      <c r="J24" s="197"/>
      <c r="K24" s="200"/>
      <c r="L24" s="200"/>
      <c r="M24" s="201"/>
      <c r="N24" s="169"/>
      <c r="O24" s="198"/>
    </row>
    <row r="25" spans="2:15" ht="13">
      <c r="B25" s="1"/>
      <c r="C25" s="1"/>
      <c r="D25" s="22">
        <v>2.1</v>
      </c>
      <c r="E25" s="21"/>
      <c r="F25" s="21"/>
      <c r="G25" s="200"/>
      <c r="H25" s="200"/>
      <c r="I25" s="197"/>
      <c r="J25" s="197"/>
      <c r="K25" s="200"/>
      <c r="L25" s="200"/>
      <c r="M25" s="201"/>
      <c r="N25" s="169"/>
      <c r="O25" s="198"/>
    </row>
    <row r="26" spans="2:15" ht="13">
      <c r="B26" s="1"/>
      <c r="C26" s="1"/>
      <c r="D26" s="22">
        <v>2.2000000000000002</v>
      </c>
      <c r="E26" s="21"/>
      <c r="F26" s="21"/>
      <c r="G26" s="200"/>
      <c r="H26" s="200"/>
      <c r="I26" s="197"/>
      <c r="J26" s="197"/>
      <c r="K26" s="200"/>
      <c r="L26" s="200"/>
      <c r="M26" s="201"/>
      <c r="N26" s="169"/>
      <c r="O26" s="198"/>
    </row>
    <row r="27" spans="2:15" ht="13">
      <c r="B27" s="1"/>
      <c r="C27" s="1"/>
      <c r="D27" s="22">
        <v>2.2999999999999998</v>
      </c>
      <c r="E27" s="21"/>
      <c r="F27" s="21"/>
      <c r="G27" s="200"/>
      <c r="H27" s="200"/>
      <c r="I27" s="197"/>
      <c r="J27" s="197"/>
      <c r="K27" s="200"/>
      <c r="L27" s="200"/>
      <c r="M27" s="201"/>
      <c r="N27" s="169"/>
      <c r="O27" s="198"/>
    </row>
    <row r="28" spans="2:15" ht="13">
      <c r="B28" s="1"/>
      <c r="C28" s="1"/>
      <c r="D28" s="22">
        <v>2.4</v>
      </c>
      <c r="E28" s="21"/>
      <c r="F28" s="21"/>
      <c r="G28" s="200"/>
      <c r="H28" s="200"/>
      <c r="I28" s="197"/>
      <c r="J28" s="197"/>
      <c r="K28" s="200"/>
      <c r="L28" s="200"/>
      <c r="M28" s="201"/>
      <c r="N28" s="169"/>
      <c r="O28" s="198"/>
    </row>
    <row r="29" spans="2:15" ht="13">
      <c r="B29" s="1"/>
      <c r="C29" s="1"/>
      <c r="D29" s="22">
        <v>2.5</v>
      </c>
      <c r="E29" s="21"/>
      <c r="F29" s="21"/>
      <c r="G29" s="200"/>
      <c r="H29" s="200"/>
      <c r="I29" s="197"/>
      <c r="J29" s="197"/>
      <c r="K29" s="200"/>
      <c r="L29" s="200"/>
      <c r="M29" s="201"/>
      <c r="N29" s="169"/>
      <c r="O29" s="198"/>
    </row>
    <row r="30" spans="2:15" ht="13">
      <c r="B30" s="1"/>
      <c r="C30" s="1"/>
      <c r="D30" s="22">
        <v>2.6</v>
      </c>
      <c r="E30" s="21"/>
      <c r="F30" s="21"/>
      <c r="G30" s="200"/>
      <c r="H30" s="200"/>
      <c r="I30" s="197"/>
      <c r="J30" s="197"/>
      <c r="K30" s="200"/>
      <c r="L30" s="200"/>
      <c r="M30" s="201"/>
      <c r="N30" s="169"/>
      <c r="O30" s="198"/>
    </row>
    <row r="31" spans="2:15" ht="13">
      <c r="B31" s="1"/>
      <c r="C31" s="1"/>
      <c r="D31" s="22">
        <v>2.7</v>
      </c>
      <c r="E31" s="21"/>
      <c r="F31" s="21"/>
      <c r="G31" s="200"/>
      <c r="H31" s="200"/>
      <c r="I31" s="197"/>
      <c r="J31" s="197"/>
      <c r="K31" s="200"/>
      <c r="L31" s="200"/>
      <c r="M31" s="201"/>
      <c r="N31" s="169"/>
      <c r="O31" s="198"/>
    </row>
    <row r="32" spans="2:15" ht="13">
      <c r="B32" s="1"/>
      <c r="C32" s="1"/>
      <c r="D32" s="22">
        <v>2.8</v>
      </c>
      <c r="E32" s="21"/>
      <c r="F32" s="21"/>
      <c r="G32" s="200"/>
      <c r="H32" s="200"/>
      <c r="I32" s="197"/>
      <c r="J32" s="197"/>
      <c r="K32" s="200"/>
      <c r="L32" s="200"/>
      <c r="M32" s="201"/>
      <c r="N32" s="169"/>
      <c r="O32" s="198"/>
    </row>
    <row r="33" spans="2:15" ht="13">
      <c r="B33" s="1"/>
      <c r="C33" s="1"/>
      <c r="D33" s="22">
        <v>2.9</v>
      </c>
      <c r="E33" s="21"/>
      <c r="F33" s="21"/>
      <c r="G33" s="200"/>
      <c r="H33" s="200"/>
      <c r="I33" s="197"/>
      <c r="J33" s="197"/>
      <c r="K33" s="200"/>
      <c r="L33" s="200"/>
      <c r="M33" s="201"/>
      <c r="N33" s="169"/>
      <c r="O33" s="198"/>
    </row>
    <row r="34" spans="2:15" ht="13">
      <c r="B34" s="1"/>
      <c r="C34" s="1"/>
      <c r="D34" s="22">
        <v>3</v>
      </c>
      <c r="E34" s="21"/>
      <c r="F34" s="21"/>
      <c r="G34" s="200"/>
      <c r="H34" s="200"/>
      <c r="I34" s="197"/>
      <c r="J34" s="197"/>
      <c r="K34" s="200"/>
      <c r="L34" s="200"/>
      <c r="M34" s="201"/>
      <c r="N34" s="169"/>
      <c r="O34" s="198"/>
    </row>
    <row r="35" spans="2:15" ht="13">
      <c r="B35" s="1"/>
      <c r="C35" s="1"/>
      <c r="D35" s="22">
        <v>3.1</v>
      </c>
      <c r="E35" s="21"/>
      <c r="F35" s="21"/>
      <c r="G35" s="200"/>
      <c r="H35" s="200"/>
      <c r="I35" s="197"/>
      <c r="J35" s="197"/>
      <c r="K35" s="200"/>
      <c r="L35" s="200"/>
      <c r="M35" s="201"/>
      <c r="N35" s="169"/>
      <c r="O35" s="198"/>
    </row>
    <row r="36" spans="2:15" ht="13">
      <c r="B36" s="1"/>
      <c r="C36" s="1"/>
      <c r="D36" s="22">
        <v>3.2</v>
      </c>
      <c r="E36" s="21"/>
      <c r="F36" s="21"/>
      <c r="G36" s="200"/>
      <c r="H36" s="200"/>
      <c r="I36" s="197"/>
      <c r="J36" s="197"/>
      <c r="K36" s="200"/>
      <c r="L36" s="200"/>
      <c r="M36" s="201"/>
      <c r="N36" s="169"/>
      <c r="O36" s="198"/>
    </row>
    <row r="37" spans="2:15" ht="13">
      <c r="B37" s="1"/>
      <c r="C37" s="1"/>
      <c r="D37" s="22">
        <v>3.3</v>
      </c>
      <c r="E37" s="21"/>
      <c r="F37" s="21"/>
      <c r="G37" s="200"/>
      <c r="H37" s="200"/>
      <c r="I37" s="197"/>
      <c r="J37" s="197"/>
      <c r="K37" s="200"/>
      <c r="L37" s="200"/>
      <c r="M37" s="201"/>
      <c r="N37" s="169"/>
      <c r="O37" s="198"/>
    </row>
    <row r="38" spans="2:15" ht="13">
      <c r="B38" s="1"/>
      <c r="C38" s="1"/>
      <c r="D38" s="22">
        <v>3.4</v>
      </c>
      <c r="E38" s="21"/>
      <c r="F38" s="21"/>
      <c r="G38" s="200"/>
      <c r="H38" s="200"/>
      <c r="I38" s="197"/>
      <c r="J38" s="197"/>
      <c r="K38" s="200"/>
      <c r="L38" s="200"/>
      <c r="M38" s="201"/>
      <c r="N38" s="169"/>
      <c r="O38" s="198"/>
    </row>
    <row r="39" spans="2:15" ht="13">
      <c r="B39" s="1"/>
      <c r="C39" s="1"/>
      <c r="D39" s="22">
        <v>3.5</v>
      </c>
      <c r="E39" s="21"/>
      <c r="F39" s="21"/>
      <c r="G39" s="200"/>
      <c r="H39" s="200"/>
      <c r="I39" s="197"/>
      <c r="J39" s="197"/>
      <c r="K39" s="200"/>
      <c r="L39" s="200"/>
      <c r="M39" s="201"/>
      <c r="N39" s="169"/>
      <c r="O39" s="198"/>
    </row>
    <row r="40" spans="2:15" ht="13">
      <c r="B40" s="1"/>
      <c r="C40" s="1"/>
      <c r="D40" s="22">
        <v>3.6</v>
      </c>
      <c r="E40" s="21"/>
      <c r="F40" s="21"/>
      <c r="G40" s="200"/>
      <c r="H40" s="200"/>
      <c r="I40" s="197"/>
      <c r="J40" s="197"/>
      <c r="K40" s="200"/>
      <c r="L40" s="200"/>
      <c r="M40" s="201"/>
      <c r="N40" s="169"/>
      <c r="O40" s="198"/>
    </row>
    <row r="41" spans="2:15" ht="13">
      <c r="B41" s="1"/>
      <c r="C41" s="1"/>
      <c r="D41" s="22">
        <v>3.7</v>
      </c>
      <c r="E41" s="21"/>
      <c r="F41" s="21"/>
      <c r="G41" s="200"/>
      <c r="H41" s="200"/>
      <c r="I41" s="197"/>
      <c r="J41" s="197"/>
      <c r="K41" s="200"/>
      <c r="L41" s="200"/>
      <c r="M41" s="201"/>
      <c r="N41" s="169"/>
      <c r="O41" s="198"/>
    </row>
    <row r="42" spans="2:15" ht="13">
      <c r="B42" s="1"/>
      <c r="C42" s="1"/>
      <c r="D42" s="22">
        <v>3.8</v>
      </c>
      <c r="E42" s="21"/>
      <c r="F42" s="21"/>
      <c r="G42" s="200"/>
      <c r="H42" s="200"/>
      <c r="I42" s="197"/>
      <c r="J42" s="197"/>
      <c r="K42" s="200"/>
      <c r="L42" s="200"/>
      <c r="M42" s="201"/>
      <c r="N42" s="169"/>
      <c r="O42" s="198"/>
    </row>
    <row r="43" spans="2:15" ht="13">
      <c r="B43" s="1"/>
      <c r="C43" s="1"/>
      <c r="D43" s="22">
        <v>3.9</v>
      </c>
      <c r="E43" s="21"/>
      <c r="F43" s="21"/>
      <c r="G43" s="200"/>
      <c r="H43" s="200"/>
      <c r="I43" s="197"/>
      <c r="J43" s="197"/>
      <c r="K43" s="200"/>
      <c r="L43" s="200"/>
      <c r="M43" s="201"/>
      <c r="N43" s="169"/>
      <c r="O43" s="198"/>
    </row>
    <row r="44" spans="2:15" ht="13">
      <c r="B44" s="1"/>
      <c r="C44" s="1"/>
      <c r="D44" s="22">
        <v>4</v>
      </c>
      <c r="E44" s="21"/>
      <c r="F44" s="21"/>
      <c r="G44" s="200"/>
      <c r="H44" s="200"/>
      <c r="I44" s="197"/>
      <c r="J44" s="197"/>
      <c r="K44" s="200"/>
      <c r="L44" s="200"/>
      <c r="M44" s="201"/>
      <c r="N44" s="169"/>
      <c r="O44" s="198"/>
    </row>
    <row r="45" spans="2:15" ht="13">
      <c r="B45" s="1"/>
      <c r="C45" s="1"/>
      <c r="D45" s="22">
        <v>4.0999999999999996</v>
      </c>
      <c r="E45" s="21"/>
      <c r="F45" s="21"/>
      <c r="G45" s="200"/>
      <c r="H45" s="200"/>
      <c r="I45" s="197"/>
      <c r="J45" s="197"/>
      <c r="K45" s="200"/>
      <c r="L45" s="200"/>
      <c r="M45" s="201"/>
      <c r="N45" s="169"/>
      <c r="O45" s="198"/>
    </row>
    <row r="46" spans="2:15" ht="13">
      <c r="B46" s="1"/>
      <c r="C46" s="1"/>
      <c r="D46" s="22">
        <v>4.2</v>
      </c>
      <c r="E46" s="21"/>
      <c r="F46" s="21"/>
      <c r="G46" s="200"/>
      <c r="H46" s="200"/>
      <c r="I46" s="197"/>
      <c r="J46" s="197"/>
      <c r="K46" s="200"/>
      <c r="L46" s="200"/>
      <c r="M46" s="201"/>
      <c r="N46" s="169"/>
      <c r="O46" s="198"/>
    </row>
    <row r="47" spans="2:15" ht="13">
      <c r="B47" s="1"/>
      <c r="C47" s="1"/>
      <c r="D47" s="22">
        <v>4.3</v>
      </c>
      <c r="E47" s="21"/>
      <c r="F47" s="21"/>
      <c r="G47" s="200"/>
      <c r="H47" s="200"/>
      <c r="I47" s="197"/>
      <c r="J47" s="197"/>
      <c r="K47" s="200"/>
      <c r="L47" s="200"/>
      <c r="M47" s="201"/>
      <c r="N47" s="169"/>
      <c r="O47" s="198"/>
    </row>
    <row r="48" spans="2:15" ht="13">
      <c r="B48" s="1"/>
      <c r="C48" s="1"/>
      <c r="D48" s="22">
        <v>4.4000000000000004</v>
      </c>
      <c r="E48" s="21"/>
      <c r="F48" s="21"/>
      <c r="G48" s="200"/>
      <c r="H48" s="200"/>
      <c r="I48" s="197"/>
      <c r="J48" s="197"/>
      <c r="K48" s="200"/>
      <c r="L48" s="200"/>
      <c r="M48" s="201"/>
      <c r="N48" s="169"/>
      <c r="O48" s="198"/>
    </row>
    <row r="49" spans="2:15" ht="13">
      <c r="B49" s="1"/>
      <c r="C49" s="1"/>
      <c r="D49" s="22">
        <v>4.5</v>
      </c>
      <c r="E49" s="21"/>
      <c r="F49" s="21"/>
      <c r="G49" s="200"/>
      <c r="H49" s="200"/>
      <c r="I49" s="197"/>
      <c r="J49" s="197"/>
      <c r="K49" s="200"/>
      <c r="L49" s="200"/>
      <c r="M49" s="201"/>
      <c r="N49" s="169"/>
      <c r="O49" s="198"/>
    </row>
    <row r="50" spans="2:15" ht="13">
      <c r="B50" s="1"/>
      <c r="C50" s="1"/>
      <c r="D50" s="22">
        <v>4.5999999999999996</v>
      </c>
      <c r="E50" s="21"/>
      <c r="F50" s="21"/>
      <c r="G50" s="200"/>
      <c r="H50" s="200"/>
      <c r="I50" s="197"/>
      <c r="J50" s="197"/>
      <c r="K50" s="200"/>
      <c r="L50" s="200"/>
      <c r="M50" s="201"/>
      <c r="N50" s="169"/>
      <c r="O50" s="198"/>
    </row>
    <row r="51" spans="2:15" ht="13">
      <c r="B51" s="1"/>
      <c r="C51" s="1"/>
      <c r="D51" s="22">
        <v>4.7</v>
      </c>
      <c r="E51" s="21"/>
      <c r="F51" s="21"/>
      <c r="G51" s="200"/>
      <c r="H51" s="200"/>
      <c r="I51" s="197"/>
      <c r="J51" s="197"/>
      <c r="K51" s="200"/>
      <c r="L51" s="200"/>
      <c r="M51" s="201"/>
      <c r="N51" s="203"/>
      <c r="O51" s="198"/>
    </row>
    <row r="52" spans="2:15" ht="13">
      <c r="B52" s="1"/>
      <c r="C52" s="1"/>
      <c r="D52" s="22">
        <v>4.8</v>
      </c>
      <c r="E52" s="21"/>
      <c r="F52" s="21"/>
      <c r="G52" s="200"/>
      <c r="H52" s="200"/>
      <c r="I52" s="197"/>
      <c r="J52" s="197"/>
      <c r="K52" s="200"/>
      <c r="L52" s="200"/>
      <c r="M52" s="201"/>
      <c r="N52" s="203"/>
      <c r="O52" s="198"/>
    </row>
    <row r="53" spans="2:15" ht="13">
      <c r="B53" s="1"/>
      <c r="C53" s="1"/>
      <c r="D53" s="22">
        <v>4.9000000000000004</v>
      </c>
      <c r="E53" s="21"/>
      <c r="F53" s="21"/>
      <c r="G53" s="200"/>
      <c r="H53" s="200"/>
      <c r="I53" s="197"/>
      <c r="J53" s="197"/>
      <c r="K53" s="200"/>
      <c r="L53" s="200"/>
      <c r="M53" s="201"/>
      <c r="N53" s="203"/>
      <c r="O53" s="198"/>
    </row>
    <row r="54" spans="2:15" ht="13">
      <c r="B54" s="1"/>
      <c r="C54" s="1"/>
      <c r="D54" s="22">
        <v>5</v>
      </c>
      <c r="E54" s="21"/>
      <c r="F54" s="21"/>
      <c r="G54" s="200"/>
      <c r="H54" s="200"/>
      <c r="I54" s="197"/>
      <c r="J54" s="197"/>
      <c r="K54" s="200"/>
      <c r="L54" s="200"/>
      <c r="M54" s="201"/>
      <c r="N54" s="203"/>
      <c r="O54" s="198"/>
    </row>
    <row r="55" spans="2:15" ht="13">
      <c r="B55" s="1"/>
      <c r="C55" s="1"/>
      <c r="D55" s="22">
        <v>5.0999999999999996</v>
      </c>
      <c r="E55" s="21"/>
      <c r="F55" s="21"/>
      <c r="G55" s="200"/>
      <c r="H55" s="200"/>
      <c r="I55" s="197"/>
      <c r="J55" s="197"/>
      <c r="K55" s="200"/>
      <c r="L55" s="200"/>
      <c r="M55" s="201"/>
      <c r="N55" s="203"/>
      <c r="O55" s="198"/>
    </row>
    <row r="56" spans="2:15" ht="13">
      <c r="B56" s="1"/>
      <c r="C56" s="1"/>
      <c r="D56" s="22">
        <v>5.2</v>
      </c>
      <c r="E56" s="21"/>
      <c r="F56" s="21"/>
      <c r="G56" s="200"/>
      <c r="H56" s="200"/>
      <c r="I56" s="197"/>
      <c r="J56" s="197"/>
      <c r="K56" s="200"/>
      <c r="L56" s="200"/>
      <c r="M56" s="201"/>
      <c r="N56" s="203"/>
      <c r="O56" s="198"/>
    </row>
    <row r="57" spans="2:15" ht="13">
      <c r="B57" s="1"/>
      <c r="C57" s="1"/>
      <c r="D57" s="22">
        <v>5.3</v>
      </c>
      <c r="E57" s="21"/>
      <c r="F57" s="21"/>
      <c r="G57" s="200"/>
      <c r="H57" s="200"/>
      <c r="I57" s="197"/>
      <c r="J57" s="197"/>
      <c r="K57" s="200"/>
      <c r="L57" s="200"/>
      <c r="M57" s="201"/>
      <c r="N57" s="169"/>
      <c r="O57" s="198"/>
    </row>
    <row r="58" spans="2:15" ht="13">
      <c r="B58" s="1"/>
      <c r="C58" s="1"/>
      <c r="D58" s="22">
        <v>5.4</v>
      </c>
      <c r="E58" s="21"/>
      <c r="F58" s="21"/>
      <c r="G58" s="200"/>
      <c r="H58" s="200"/>
      <c r="I58" s="197"/>
      <c r="J58" s="197"/>
      <c r="K58" s="200"/>
      <c r="L58" s="200"/>
      <c r="M58" s="201"/>
      <c r="N58" s="169"/>
      <c r="O58" s="198"/>
    </row>
    <row r="59" spans="2:15" ht="13">
      <c r="B59" s="1"/>
      <c r="C59" s="1"/>
      <c r="D59" s="22">
        <v>5.5</v>
      </c>
      <c r="E59" s="21"/>
      <c r="F59" s="21"/>
      <c r="G59" s="200"/>
      <c r="H59" s="200"/>
      <c r="I59" s="197"/>
      <c r="J59" s="197"/>
      <c r="K59" s="200"/>
      <c r="L59" s="200"/>
      <c r="M59" s="201"/>
      <c r="N59" s="169"/>
      <c r="O59" s="198"/>
    </row>
    <row r="60" spans="2:15" ht="13">
      <c r="B60" s="1"/>
      <c r="C60" s="1"/>
      <c r="D60" s="22">
        <v>5.6</v>
      </c>
      <c r="E60" s="21"/>
      <c r="F60" s="21"/>
      <c r="G60" s="200"/>
      <c r="H60" s="200"/>
      <c r="I60" s="197"/>
      <c r="J60" s="197"/>
      <c r="K60" s="200"/>
      <c r="L60" s="200"/>
      <c r="M60" s="201"/>
      <c r="N60" s="169"/>
      <c r="O60" s="198"/>
    </row>
    <row r="61" spans="2:15" ht="13">
      <c r="B61" s="1"/>
      <c r="C61" s="1"/>
      <c r="D61" s="22">
        <v>5.7</v>
      </c>
      <c r="E61" s="21"/>
      <c r="F61" s="21"/>
      <c r="G61" s="200"/>
      <c r="H61" s="200"/>
      <c r="I61" s="197"/>
      <c r="J61" s="197"/>
      <c r="K61" s="200"/>
      <c r="L61" s="200"/>
      <c r="M61" s="201"/>
      <c r="N61" s="169"/>
      <c r="O61" s="198"/>
    </row>
    <row r="62" spans="2:15" ht="13">
      <c r="B62" s="1"/>
      <c r="C62" s="1"/>
      <c r="D62" s="22">
        <v>5.8</v>
      </c>
      <c r="E62" s="21"/>
      <c r="F62" s="21"/>
      <c r="G62" s="200"/>
      <c r="H62" s="200"/>
      <c r="I62" s="197"/>
      <c r="J62" s="197"/>
      <c r="K62" s="200"/>
      <c r="L62" s="200"/>
      <c r="M62" s="201"/>
      <c r="N62" s="169"/>
      <c r="O62" s="198"/>
    </row>
    <row r="63" spans="2:15" ht="13">
      <c r="B63" s="1"/>
      <c r="C63" s="1"/>
      <c r="D63" s="22">
        <v>5.9</v>
      </c>
      <c r="E63" s="21"/>
      <c r="F63" s="21"/>
      <c r="G63" s="200"/>
      <c r="H63" s="200"/>
      <c r="I63" s="197"/>
      <c r="J63" s="197"/>
      <c r="K63" s="200"/>
      <c r="L63" s="200"/>
      <c r="M63" s="201"/>
      <c r="N63" s="169"/>
      <c r="O63" s="198"/>
    </row>
    <row r="64" spans="2:15" ht="13">
      <c r="B64" s="1"/>
      <c r="C64" s="1"/>
      <c r="D64" s="22">
        <v>6</v>
      </c>
      <c r="E64" s="21"/>
      <c r="F64" s="21"/>
      <c r="G64" s="200"/>
      <c r="H64" s="200"/>
      <c r="I64" s="197"/>
      <c r="J64" s="197"/>
      <c r="K64" s="200"/>
      <c r="L64" s="200"/>
      <c r="M64" s="201"/>
      <c r="N64" s="169"/>
      <c r="O64" s="198"/>
    </row>
    <row r="65" spans="2:15" ht="13">
      <c r="B65" s="1"/>
      <c r="C65" s="1"/>
      <c r="D65" s="22">
        <v>6.1</v>
      </c>
      <c r="E65" s="21"/>
      <c r="F65" s="21"/>
      <c r="G65" s="200"/>
      <c r="H65" s="200"/>
      <c r="I65" s="197"/>
      <c r="J65" s="197"/>
      <c r="K65" s="200"/>
      <c r="L65" s="200"/>
      <c r="M65" s="201"/>
      <c r="N65" s="169"/>
      <c r="O65" s="198"/>
    </row>
    <row r="66" spans="2:15" ht="13">
      <c r="B66" s="1"/>
      <c r="C66" s="1"/>
      <c r="D66" s="22">
        <v>6.2</v>
      </c>
      <c r="E66" s="21"/>
      <c r="F66" s="21"/>
      <c r="G66" s="200"/>
      <c r="H66" s="200"/>
      <c r="I66" s="197"/>
      <c r="J66" s="197"/>
      <c r="K66" s="200"/>
      <c r="L66" s="200"/>
      <c r="M66" s="201"/>
      <c r="N66" s="169"/>
      <c r="O66" s="198"/>
    </row>
    <row r="67" spans="2:15" ht="13">
      <c r="B67" s="1"/>
      <c r="C67" s="1"/>
      <c r="D67" s="22">
        <v>6.3</v>
      </c>
      <c r="E67" s="21"/>
      <c r="F67" s="21"/>
      <c r="G67" s="200"/>
      <c r="H67" s="200"/>
      <c r="I67" s="197"/>
      <c r="J67" s="197"/>
      <c r="K67" s="200"/>
      <c r="L67" s="200"/>
      <c r="M67" s="201"/>
      <c r="N67" s="169"/>
      <c r="O67" s="198"/>
    </row>
    <row r="68" spans="2:15" ht="13">
      <c r="B68" s="1"/>
      <c r="C68" s="1"/>
      <c r="D68" s="22">
        <v>6.4</v>
      </c>
      <c r="E68" s="21"/>
      <c r="F68" s="21"/>
      <c r="G68" s="200"/>
      <c r="H68" s="200"/>
      <c r="I68" s="197"/>
      <c r="J68" s="197"/>
      <c r="K68" s="200"/>
      <c r="L68" s="200"/>
      <c r="M68" s="201"/>
      <c r="N68" s="169"/>
      <c r="O68" s="198"/>
    </row>
    <row r="69" spans="2:15" ht="13">
      <c r="B69" s="1"/>
      <c r="C69" s="1"/>
      <c r="D69" s="22">
        <v>6.5</v>
      </c>
      <c r="E69" s="21"/>
      <c r="F69" s="21"/>
      <c r="G69" s="200"/>
      <c r="H69" s="200"/>
      <c r="I69" s="197"/>
      <c r="J69" s="197"/>
      <c r="K69" s="200"/>
      <c r="L69" s="200"/>
      <c r="M69" s="201"/>
      <c r="N69" s="169"/>
      <c r="O69" s="198"/>
    </row>
    <row r="70" spans="2:15" ht="13">
      <c r="B70" s="1"/>
      <c r="C70" s="1"/>
      <c r="D70" s="22">
        <v>6.6</v>
      </c>
      <c r="E70" s="21"/>
      <c r="F70" s="21"/>
      <c r="G70" s="200"/>
      <c r="H70" s="200"/>
      <c r="I70" s="197"/>
      <c r="J70" s="197"/>
      <c r="K70" s="200"/>
      <c r="L70" s="200"/>
      <c r="M70" s="201"/>
      <c r="N70" s="169"/>
      <c r="O70" s="198"/>
    </row>
    <row r="71" spans="2:15" ht="13">
      <c r="B71" s="1"/>
      <c r="C71" s="1"/>
      <c r="D71" s="22">
        <v>6.7</v>
      </c>
      <c r="E71" s="21"/>
      <c r="F71" s="21"/>
      <c r="G71" s="200"/>
      <c r="H71" s="200"/>
      <c r="I71" s="197"/>
      <c r="J71" s="197"/>
      <c r="K71" s="200"/>
      <c r="L71" s="200"/>
      <c r="M71" s="201"/>
      <c r="N71" s="169"/>
      <c r="O71" s="198"/>
    </row>
    <row r="72" spans="2:15" ht="13">
      <c r="B72" s="1"/>
      <c r="C72" s="1"/>
      <c r="D72" s="22">
        <v>6.8</v>
      </c>
      <c r="E72" s="21"/>
      <c r="F72" s="21"/>
      <c r="G72" s="200"/>
      <c r="H72" s="200"/>
      <c r="I72" s="197"/>
      <c r="J72" s="197"/>
      <c r="K72" s="200"/>
      <c r="L72" s="200"/>
      <c r="M72" s="201"/>
      <c r="N72" s="169"/>
      <c r="O72" s="198"/>
    </row>
    <row r="73" spans="2:15" ht="13">
      <c r="B73" s="1"/>
      <c r="C73" s="1"/>
      <c r="D73" s="22">
        <v>6.9</v>
      </c>
      <c r="E73" s="21"/>
      <c r="F73" s="21"/>
      <c r="G73" s="200"/>
      <c r="H73" s="200"/>
      <c r="I73" s="197"/>
      <c r="J73" s="197"/>
      <c r="K73" s="200"/>
      <c r="L73" s="200"/>
      <c r="M73" s="201"/>
      <c r="N73" s="169"/>
      <c r="O73" s="198"/>
    </row>
    <row r="74" spans="2:15" ht="13">
      <c r="B74" s="1"/>
      <c r="C74" s="1"/>
      <c r="D74" s="22">
        <v>7</v>
      </c>
      <c r="E74" s="21"/>
      <c r="F74" s="21"/>
      <c r="G74" s="200"/>
      <c r="H74" s="200"/>
      <c r="I74" s="197"/>
      <c r="J74" s="197"/>
      <c r="K74" s="200"/>
      <c r="L74" s="200"/>
      <c r="M74" s="201"/>
      <c r="N74" s="169"/>
      <c r="O74" s="198"/>
    </row>
    <row r="75" spans="2:15" ht="13">
      <c r="B75" s="1"/>
      <c r="C75" s="1"/>
      <c r="D75" s="22">
        <v>7.1</v>
      </c>
      <c r="E75" s="21"/>
      <c r="F75" s="21"/>
      <c r="G75" s="200"/>
      <c r="H75" s="200"/>
      <c r="I75" s="197"/>
      <c r="J75" s="197"/>
      <c r="K75" s="200"/>
      <c r="L75" s="200"/>
      <c r="M75" s="201"/>
      <c r="N75" s="169"/>
      <c r="O75" s="198"/>
    </row>
    <row r="76" spans="2:15" ht="13">
      <c r="B76" s="1"/>
      <c r="C76" s="1"/>
      <c r="D76" s="22">
        <v>7.2</v>
      </c>
      <c r="E76" s="21"/>
      <c r="F76" s="21"/>
      <c r="G76" s="200"/>
      <c r="H76" s="200"/>
      <c r="I76" s="197"/>
      <c r="J76" s="197"/>
      <c r="K76" s="200"/>
      <c r="L76" s="200"/>
      <c r="M76" s="201"/>
      <c r="N76" s="169"/>
      <c r="O76" s="198"/>
    </row>
    <row r="77" spans="2:15" ht="13">
      <c r="B77" s="1"/>
      <c r="C77" s="1"/>
      <c r="D77" s="22">
        <v>7.3</v>
      </c>
      <c r="E77" s="21"/>
      <c r="F77" s="21"/>
      <c r="G77" s="200"/>
      <c r="H77" s="200"/>
      <c r="I77" s="197"/>
      <c r="J77" s="197"/>
      <c r="K77" s="200"/>
      <c r="L77" s="200"/>
      <c r="M77" s="201"/>
      <c r="N77" s="169"/>
      <c r="O77" s="198"/>
    </row>
    <row r="78" spans="2:15" ht="13">
      <c r="B78" s="1"/>
      <c r="C78" s="1"/>
      <c r="D78" s="22">
        <v>7.4</v>
      </c>
      <c r="E78" s="21"/>
      <c r="F78" s="21"/>
      <c r="G78" s="200"/>
      <c r="H78" s="200"/>
      <c r="I78" s="197"/>
      <c r="J78" s="197"/>
      <c r="K78" s="200"/>
      <c r="L78" s="200"/>
      <c r="M78" s="201"/>
      <c r="N78" s="169"/>
      <c r="O78" s="198"/>
    </row>
    <row r="79" spans="2:15" ht="13">
      <c r="B79" s="1"/>
      <c r="C79" s="1"/>
      <c r="D79" s="22">
        <v>7.5</v>
      </c>
      <c r="E79" s="21"/>
      <c r="F79" s="21"/>
      <c r="G79" s="200"/>
      <c r="H79" s="200"/>
      <c r="I79" s="197"/>
      <c r="J79" s="197"/>
      <c r="K79" s="200"/>
      <c r="L79" s="200"/>
      <c r="M79" s="201"/>
      <c r="N79" s="169"/>
      <c r="O79" s="198"/>
    </row>
    <row r="80" spans="2:15" ht="13">
      <c r="B80" s="1"/>
      <c r="C80" s="1"/>
      <c r="D80" s="22">
        <v>7.6</v>
      </c>
      <c r="E80" s="21"/>
      <c r="F80" s="21"/>
      <c r="G80" s="200"/>
      <c r="H80" s="200"/>
      <c r="I80" s="197"/>
      <c r="J80" s="197"/>
      <c r="K80" s="200"/>
      <c r="L80" s="200"/>
      <c r="M80" s="201"/>
      <c r="N80" s="169"/>
      <c r="O80" s="198"/>
    </row>
    <row r="81" spans="2:15" ht="13">
      <c r="B81" s="1"/>
      <c r="C81" s="1"/>
      <c r="D81" s="22">
        <v>7.7</v>
      </c>
      <c r="E81" s="21"/>
      <c r="F81" s="21"/>
      <c r="G81" s="200"/>
      <c r="H81" s="200"/>
      <c r="I81" s="197"/>
      <c r="J81" s="197"/>
      <c r="K81" s="200"/>
      <c r="L81" s="200"/>
      <c r="M81" s="201"/>
      <c r="N81" s="169"/>
      <c r="O81" s="198"/>
    </row>
    <row r="82" spans="2:15" ht="13">
      <c r="B82" s="1"/>
      <c r="C82" s="1"/>
      <c r="D82" s="22">
        <v>7.8</v>
      </c>
      <c r="E82" s="21"/>
      <c r="F82" s="21"/>
      <c r="G82" s="200"/>
      <c r="H82" s="200"/>
      <c r="I82" s="197"/>
      <c r="J82" s="197"/>
      <c r="K82" s="200"/>
      <c r="L82" s="200"/>
      <c r="M82" s="201"/>
      <c r="N82" s="169"/>
      <c r="O82" s="198"/>
    </row>
    <row r="83" spans="2:15" ht="13">
      <c r="B83" s="1"/>
      <c r="C83" s="1"/>
      <c r="D83" s="22">
        <v>7.9</v>
      </c>
      <c r="E83" s="21"/>
      <c r="F83" s="21"/>
      <c r="G83" s="200"/>
      <c r="H83" s="200"/>
      <c r="I83" s="197"/>
      <c r="J83" s="197"/>
      <c r="K83" s="200"/>
      <c r="L83" s="200"/>
      <c r="M83" s="201"/>
      <c r="N83" s="169"/>
      <c r="O83" s="198"/>
    </row>
    <row r="84" spans="2:15" ht="13">
      <c r="B84" s="1"/>
      <c r="C84" s="1"/>
      <c r="D84" s="22">
        <v>8</v>
      </c>
      <c r="E84" s="21"/>
      <c r="F84" s="21"/>
      <c r="G84" s="200"/>
      <c r="H84" s="200"/>
      <c r="I84" s="197"/>
      <c r="J84" s="197"/>
      <c r="K84" s="200"/>
      <c r="L84" s="200"/>
      <c r="M84" s="201"/>
      <c r="N84" s="169"/>
      <c r="O84" s="198"/>
    </row>
    <row r="85" spans="2:15" ht="13">
      <c r="B85" s="1"/>
      <c r="C85" s="1"/>
      <c r="D85" s="22">
        <v>8.1</v>
      </c>
      <c r="E85" s="21"/>
      <c r="F85" s="21"/>
      <c r="G85" s="200"/>
      <c r="H85" s="200"/>
      <c r="I85" s="197"/>
      <c r="J85" s="197"/>
      <c r="K85" s="200"/>
      <c r="L85" s="200"/>
      <c r="M85" s="201"/>
      <c r="N85" s="169"/>
      <c r="O85" s="198"/>
    </row>
    <row r="86" spans="2:15" ht="13">
      <c r="B86" s="1"/>
      <c r="C86" s="1"/>
      <c r="D86" s="22">
        <v>8.1999999999999993</v>
      </c>
      <c r="E86" s="21"/>
      <c r="F86" s="21"/>
      <c r="G86" s="200"/>
      <c r="H86" s="200"/>
      <c r="I86" s="197"/>
      <c r="J86" s="197"/>
      <c r="K86" s="200"/>
      <c r="L86" s="200"/>
      <c r="M86" s="201"/>
      <c r="N86" s="169"/>
      <c r="O86" s="198"/>
    </row>
    <row r="87" spans="2:15" ht="13">
      <c r="B87" s="1"/>
      <c r="C87" s="1"/>
      <c r="D87" s="22">
        <v>8.3000000000000007</v>
      </c>
      <c r="E87" s="21"/>
      <c r="F87" s="21"/>
      <c r="G87" s="200"/>
      <c r="H87" s="200"/>
      <c r="I87" s="197"/>
      <c r="J87" s="197"/>
      <c r="K87" s="200"/>
      <c r="L87" s="200"/>
      <c r="M87" s="201"/>
      <c r="N87" s="169"/>
      <c r="O87" s="198"/>
    </row>
    <row r="88" spans="2:15" ht="13">
      <c r="B88" s="1"/>
      <c r="C88" s="1"/>
      <c r="D88" s="22">
        <v>8.4</v>
      </c>
      <c r="E88" s="21"/>
      <c r="F88" s="21"/>
      <c r="G88" s="200"/>
      <c r="H88" s="200"/>
      <c r="I88" s="197"/>
      <c r="J88" s="197"/>
      <c r="K88" s="200"/>
      <c r="L88" s="200"/>
      <c r="M88" s="201"/>
      <c r="N88" s="169"/>
      <c r="O88" s="198"/>
    </row>
    <row r="89" spans="2:15" ht="13">
      <c r="B89" s="1"/>
      <c r="C89" s="1"/>
      <c r="D89" s="22">
        <v>8.5</v>
      </c>
      <c r="E89" s="21"/>
      <c r="F89" s="21"/>
      <c r="G89" s="200"/>
      <c r="H89" s="200"/>
      <c r="I89" s="197"/>
      <c r="J89" s="197"/>
      <c r="K89" s="200"/>
      <c r="L89" s="200"/>
      <c r="M89" s="201"/>
      <c r="N89" s="169"/>
      <c r="O89" s="198"/>
    </row>
    <row r="90" spans="2:15" ht="13">
      <c r="B90" s="1"/>
      <c r="C90" s="1"/>
      <c r="D90" s="22">
        <v>8.6</v>
      </c>
      <c r="E90" s="21"/>
      <c r="F90" s="21"/>
      <c r="G90" s="200"/>
      <c r="H90" s="200"/>
      <c r="I90" s="197"/>
      <c r="J90" s="197"/>
      <c r="K90" s="200"/>
      <c r="L90" s="200"/>
      <c r="M90" s="201"/>
      <c r="N90" s="169"/>
      <c r="O90" s="198"/>
    </row>
    <row r="91" spans="2:15" ht="13">
      <c r="B91" s="1"/>
      <c r="C91" s="1"/>
      <c r="D91" s="22">
        <v>8.6999999999999993</v>
      </c>
      <c r="E91" s="21"/>
      <c r="F91" s="21"/>
      <c r="G91" s="200"/>
      <c r="H91" s="200"/>
      <c r="I91" s="197"/>
      <c r="J91" s="197"/>
      <c r="K91" s="200"/>
      <c r="L91" s="200"/>
      <c r="M91" s="201"/>
      <c r="N91" s="169"/>
      <c r="O91" s="198"/>
    </row>
    <row r="92" spans="2:15" ht="13">
      <c r="B92" s="1"/>
      <c r="C92" s="1"/>
      <c r="D92" s="21"/>
      <c r="E92" s="21"/>
      <c r="F92" s="21"/>
      <c r="G92" s="200"/>
      <c r="H92" s="200"/>
      <c r="I92" s="197"/>
      <c r="J92" s="197"/>
      <c r="K92" s="200"/>
      <c r="L92" s="200"/>
      <c r="M92" s="201"/>
      <c r="N92" s="169"/>
      <c r="O92" s="198"/>
    </row>
    <row r="93" spans="2:15" ht="13">
      <c r="B93" s="1"/>
      <c r="C93" s="1"/>
      <c r="D93" s="21"/>
      <c r="E93" s="21"/>
      <c r="F93" s="21"/>
      <c r="G93" s="200"/>
      <c r="H93" s="200"/>
      <c r="I93" s="197"/>
      <c r="J93" s="197"/>
      <c r="K93" s="200"/>
      <c r="L93" s="200"/>
      <c r="M93" s="201"/>
      <c r="N93" s="169"/>
      <c r="O93" s="198"/>
    </row>
    <row r="94" spans="2:15" ht="13">
      <c r="B94" s="1"/>
      <c r="C94" s="1"/>
      <c r="D94" s="21"/>
      <c r="E94" s="21"/>
      <c r="F94" s="21"/>
      <c r="G94" s="200"/>
      <c r="H94" s="200"/>
      <c r="I94" s="197"/>
      <c r="J94" s="197"/>
      <c r="K94" s="200"/>
      <c r="L94" s="200"/>
      <c r="M94" s="201"/>
      <c r="N94" s="169"/>
      <c r="O94" s="198"/>
    </row>
    <row r="95" spans="2:15" ht="13">
      <c r="B95" s="1"/>
      <c r="C95" s="1"/>
      <c r="D95" s="21"/>
      <c r="E95" s="21"/>
      <c r="F95" s="21"/>
      <c r="G95" s="200"/>
      <c r="H95" s="200"/>
      <c r="I95" s="197"/>
      <c r="J95" s="197"/>
      <c r="K95" s="200"/>
      <c r="L95" s="200"/>
      <c r="M95" s="201"/>
      <c r="N95" s="169"/>
      <c r="O95" s="198"/>
    </row>
    <row r="96" spans="2:15" ht="13">
      <c r="B96" s="1"/>
      <c r="C96" s="1"/>
      <c r="D96" s="21"/>
      <c r="E96" s="21"/>
      <c r="F96" s="21"/>
      <c r="G96" s="200"/>
      <c r="H96" s="200"/>
      <c r="I96" s="197"/>
      <c r="J96" s="197"/>
      <c r="K96" s="200"/>
      <c r="L96" s="200"/>
      <c r="M96" s="201"/>
      <c r="N96" s="169"/>
      <c r="O96" s="198"/>
    </row>
    <row r="97" spans="2:15" ht="13">
      <c r="B97" s="1"/>
      <c r="C97" s="1"/>
      <c r="D97" s="21"/>
      <c r="E97" s="21"/>
      <c r="F97" s="21"/>
      <c r="G97" s="200"/>
      <c r="H97" s="200"/>
      <c r="I97" s="197"/>
      <c r="J97" s="197"/>
      <c r="K97" s="200"/>
      <c r="L97" s="200"/>
      <c r="M97" s="201"/>
      <c r="N97" s="169"/>
      <c r="O97" s="198"/>
    </row>
    <row r="98" spans="2:15" ht="13">
      <c r="B98" s="1"/>
      <c r="C98" s="1"/>
      <c r="D98" s="21"/>
      <c r="E98" s="21"/>
      <c r="F98" s="21"/>
      <c r="G98" s="200"/>
      <c r="H98" s="200"/>
      <c r="I98" s="197"/>
      <c r="J98" s="197"/>
      <c r="K98" s="200"/>
      <c r="L98" s="200"/>
      <c r="M98" s="201"/>
      <c r="N98" s="169"/>
      <c r="O98" s="198"/>
    </row>
    <row r="99" spans="2:15" ht="13">
      <c r="B99" s="1"/>
      <c r="C99" s="1"/>
      <c r="D99" s="21"/>
      <c r="E99" s="21"/>
      <c r="F99" s="21"/>
      <c r="G99" s="200"/>
      <c r="H99" s="200"/>
      <c r="I99" s="197"/>
      <c r="J99" s="197"/>
      <c r="K99" s="200"/>
      <c r="L99" s="200"/>
      <c r="M99" s="201"/>
      <c r="N99" s="169"/>
      <c r="O99" s="198"/>
    </row>
    <row r="100" spans="2:15" ht="13">
      <c r="B100" s="1"/>
      <c r="C100" s="1"/>
      <c r="D100" s="21"/>
      <c r="E100" s="21"/>
      <c r="F100" s="21"/>
      <c r="G100" s="200"/>
      <c r="H100" s="200"/>
      <c r="I100" s="197"/>
      <c r="J100" s="197"/>
      <c r="K100" s="200"/>
      <c r="L100" s="200"/>
      <c r="M100" s="201"/>
      <c r="N100" s="169"/>
      <c r="O100" s="198"/>
    </row>
    <row r="101" spans="2:15" ht="13">
      <c r="B101" s="1"/>
      <c r="C101" s="1"/>
      <c r="D101" s="21"/>
      <c r="E101" s="21"/>
      <c r="F101" s="21"/>
      <c r="G101" s="200"/>
      <c r="H101" s="200"/>
      <c r="I101" s="197"/>
      <c r="J101" s="197"/>
      <c r="K101" s="200"/>
      <c r="L101" s="200"/>
      <c r="M101" s="201"/>
      <c r="N101" s="169"/>
      <c r="O101" s="198"/>
    </row>
    <row r="102" spans="2:15" ht="13">
      <c r="B102" s="1"/>
      <c r="C102" s="1"/>
      <c r="D102" s="21"/>
      <c r="E102" s="21"/>
      <c r="F102" s="21"/>
      <c r="G102" s="200"/>
      <c r="H102" s="200"/>
      <c r="I102" s="197"/>
      <c r="J102" s="197"/>
      <c r="K102" s="200"/>
      <c r="L102" s="200"/>
      <c r="M102" s="201"/>
      <c r="N102" s="169"/>
      <c r="O102" s="198"/>
    </row>
    <row r="103" spans="2:15" ht="13">
      <c r="B103" s="1"/>
      <c r="C103" s="1"/>
      <c r="D103" s="21"/>
      <c r="E103" s="21"/>
      <c r="F103" s="21"/>
      <c r="G103" s="200"/>
      <c r="H103" s="200"/>
      <c r="I103" s="197"/>
      <c r="J103" s="197"/>
      <c r="K103" s="200"/>
      <c r="L103" s="200"/>
      <c r="M103" s="201"/>
      <c r="N103" s="169"/>
      <c r="O103" s="198"/>
    </row>
    <row r="104" spans="2:15" ht="13">
      <c r="B104" s="1"/>
      <c r="C104" s="1"/>
      <c r="D104" s="21"/>
      <c r="E104" s="21"/>
      <c r="F104" s="21"/>
      <c r="G104" s="200"/>
      <c r="H104" s="200"/>
      <c r="I104" s="197"/>
      <c r="J104" s="197"/>
      <c r="K104" s="200"/>
      <c r="L104" s="200"/>
      <c r="M104" s="201"/>
      <c r="N104" s="169"/>
      <c r="O104" s="198"/>
    </row>
    <row r="105" spans="2:15" ht="13">
      <c r="B105" s="1"/>
      <c r="C105" s="1"/>
      <c r="D105" s="21"/>
      <c r="E105" s="21"/>
      <c r="F105" s="21"/>
      <c r="G105" s="200"/>
      <c r="H105" s="200"/>
      <c r="I105" s="197"/>
      <c r="J105" s="197"/>
      <c r="K105" s="200"/>
      <c r="L105" s="200"/>
      <c r="M105" s="201"/>
      <c r="N105" s="169"/>
      <c r="O105" s="198"/>
    </row>
    <row r="106" spans="2:15" ht="13">
      <c r="B106" s="1"/>
      <c r="C106" s="1"/>
      <c r="D106" s="21"/>
      <c r="E106" s="21"/>
      <c r="F106" s="21"/>
      <c r="G106" s="200"/>
      <c r="H106" s="200"/>
      <c r="I106" s="197"/>
      <c r="J106" s="197"/>
      <c r="K106" s="200"/>
      <c r="L106" s="200"/>
      <c r="M106" s="201"/>
      <c r="N106" s="169"/>
      <c r="O106" s="198"/>
    </row>
    <row r="107" spans="2:15" ht="13">
      <c r="B107" s="1"/>
      <c r="C107" s="1"/>
      <c r="D107" s="21"/>
      <c r="E107" s="21"/>
      <c r="F107" s="21"/>
      <c r="G107" s="200"/>
      <c r="H107" s="200"/>
      <c r="I107" s="197"/>
      <c r="J107" s="197"/>
      <c r="K107" s="200"/>
      <c r="L107" s="200"/>
      <c r="M107" s="201"/>
      <c r="N107" s="169"/>
      <c r="O107" s="198"/>
    </row>
    <row r="108" spans="2:15" ht="13">
      <c r="B108" s="1"/>
      <c r="C108" s="1"/>
      <c r="D108" s="21"/>
      <c r="E108" s="21"/>
      <c r="F108" s="21"/>
      <c r="G108" s="200"/>
      <c r="H108" s="200"/>
      <c r="I108" s="197"/>
      <c r="J108" s="197"/>
      <c r="K108" s="200"/>
      <c r="L108" s="200"/>
      <c r="M108" s="201"/>
      <c r="N108" s="169"/>
      <c r="O108" s="198"/>
    </row>
    <row r="109" spans="2:15" ht="13">
      <c r="B109" s="1"/>
      <c r="C109" s="1"/>
      <c r="D109" s="21"/>
      <c r="E109" s="21"/>
      <c r="F109" s="21"/>
      <c r="G109" s="200"/>
      <c r="H109" s="200"/>
      <c r="I109" s="197"/>
      <c r="J109" s="197"/>
      <c r="K109" s="200"/>
      <c r="L109" s="200"/>
      <c r="M109" s="201"/>
      <c r="N109" s="169"/>
      <c r="O109" s="198"/>
    </row>
    <row r="110" spans="2:15" ht="13">
      <c r="B110" s="1"/>
      <c r="C110" s="1"/>
      <c r="D110" s="21"/>
      <c r="E110" s="21"/>
      <c r="F110" s="21"/>
      <c r="G110" s="200"/>
      <c r="H110" s="200"/>
      <c r="I110" s="197"/>
      <c r="J110" s="197"/>
      <c r="K110" s="200"/>
      <c r="L110" s="200"/>
      <c r="M110" s="201"/>
      <c r="N110" s="169"/>
      <c r="O110" s="198"/>
    </row>
    <row r="111" spans="2:15" ht="13">
      <c r="B111" s="1"/>
      <c r="C111" s="1"/>
      <c r="D111" s="21"/>
      <c r="E111" s="21"/>
      <c r="F111" s="21"/>
      <c r="G111" s="200"/>
      <c r="H111" s="200"/>
      <c r="I111" s="197"/>
      <c r="J111" s="197"/>
      <c r="K111" s="200"/>
      <c r="L111" s="200"/>
      <c r="M111" s="201"/>
      <c r="N111" s="169"/>
      <c r="O111" s="198"/>
    </row>
    <row r="112" spans="2:15" ht="13">
      <c r="B112" s="1"/>
      <c r="C112" s="1"/>
      <c r="D112" s="21"/>
      <c r="E112" s="21"/>
      <c r="F112" s="21"/>
      <c r="G112" s="200"/>
      <c r="H112" s="200"/>
      <c r="I112" s="197"/>
      <c r="J112" s="197"/>
      <c r="K112" s="200"/>
      <c r="L112" s="200"/>
      <c r="M112" s="201"/>
      <c r="N112" s="169"/>
      <c r="O112" s="198"/>
    </row>
    <row r="113" spans="2:15" ht="13">
      <c r="B113" s="1"/>
      <c r="C113" s="1"/>
      <c r="D113" s="21"/>
      <c r="E113" s="21"/>
      <c r="F113" s="21"/>
      <c r="G113" s="200"/>
      <c r="H113" s="200"/>
      <c r="I113" s="197"/>
      <c r="J113" s="197"/>
      <c r="K113" s="200"/>
      <c r="L113" s="200"/>
      <c r="M113" s="201"/>
      <c r="N113" s="169"/>
      <c r="O113" s="198"/>
    </row>
    <row r="114" spans="2:15" ht="13">
      <c r="B114" s="1"/>
      <c r="C114" s="1"/>
      <c r="D114" s="21"/>
      <c r="E114" s="21"/>
      <c r="F114" s="21"/>
      <c r="G114" s="200"/>
      <c r="H114" s="200"/>
      <c r="I114" s="197"/>
      <c r="J114" s="197"/>
      <c r="K114" s="200"/>
      <c r="L114" s="200"/>
      <c r="M114" s="201"/>
      <c r="N114" s="169"/>
      <c r="O114" s="198"/>
    </row>
    <row r="115" spans="2:15" ht="13">
      <c r="B115" s="1"/>
      <c r="C115" s="1"/>
      <c r="D115" s="21"/>
      <c r="E115" s="21"/>
      <c r="F115" s="21"/>
      <c r="G115" s="200"/>
      <c r="H115" s="200"/>
      <c r="I115" s="197"/>
      <c r="J115" s="197"/>
      <c r="K115" s="200"/>
      <c r="L115" s="200"/>
      <c r="M115" s="201"/>
      <c r="N115" s="169"/>
      <c r="O115" s="198"/>
    </row>
    <row r="116" spans="2:15" ht="13">
      <c r="B116" s="1"/>
      <c r="C116" s="1"/>
      <c r="D116" s="21"/>
      <c r="E116" s="21"/>
      <c r="F116" s="21"/>
      <c r="G116" s="200"/>
      <c r="H116" s="200"/>
      <c r="I116" s="197"/>
      <c r="J116" s="197"/>
      <c r="K116" s="200"/>
      <c r="L116" s="200"/>
      <c r="M116" s="201"/>
      <c r="N116" s="169"/>
      <c r="O116" s="198"/>
    </row>
    <row r="117" spans="2:15" ht="13">
      <c r="B117" s="1"/>
      <c r="C117" s="1"/>
      <c r="D117" s="21"/>
      <c r="E117" s="21"/>
      <c r="F117" s="21"/>
      <c r="G117" s="200"/>
      <c r="H117" s="200"/>
      <c r="I117" s="197"/>
      <c r="J117" s="197"/>
      <c r="K117" s="200"/>
      <c r="L117" s="200"/>
      <c r="M117" s="201"/>
      <c r="N117" s="169"/>
      <c r="O117" s="198"/>
    </row>
    <row r="118" spans="2:15" ht="13">
      <c r="B118" s="1"/>
      <c r="C118" s="1"/>
      <c r="D118" s="21"/>
      <c r="E118" s="21"/>
      <c r="F118" s="21"/>
      <c r="G118" s="200"/>
      <c r="H118" s="200"/>
      <c r="I118" s="197"/>
      <c r="J118" s="197"/>
      <c r="K118" s="200"/>
      <c r="L118" s="200"/>
      <c r="M118" s="201"/>
      <c r="N118" s="169"/>
      <c r="O118" s="198"/>
    </row>
    <row r="119" spans="2:15" ht="13">
      <c r="B119" s="1"/>
      <c r="C119" s="1"/>
      <c r="D119" s="21"/>
      <c r="E119" s="21"/>
      <c r="F119" s="21"/>
      <c r="G119" s="200"/>
      <c r="H119" s="200"/>
      <c r="I119" s="197"/>
      <c r="J119" s="197"/>
      <c r="K119" s="200"/>
      <c r="L119" s="200"/>
      <c r="M119" s="201"/>
      <c r="N119" s="169"/>
      <c r="O119" s="198"/>
    </row>
    <row r="120" spans="2:15" ht="13">
      <c r="B120" s="1"/>
      <c r="C120" s="1"/>
      <c r="D120" s="21"/>
      <c r="E120" s="21"/>
      <c r="F120" s="21"/>
      <c r="G120" s="200"/>
      <c r="H120" s="200"/>
      <c r="I120" s="197"/>
      <c r="J120" s="197"/>
      <c r="K120" s="200"/>
      <c r="L120" s="200"/>
      <c r="M120" s="201"/>
      <c r="N120" s="169"/>
      <c r="O120" s="198"/>
    </row>
    <row r="121" spans="2:15" ht="13">
      <c r="B121" s="1"/>
      <c r="C121" s="1"/>
      <c r="D121" s="21"/>
      <c r="E121" s="21"/>
      <c r="F121" s="21"/>
      <c r="G121" s="200"/>
      <c r="H121" s="200"/>
      <c r="I121" s="197"/>
      <c r="J121" s="197"/>
      <c r="K121" s="200"/>
      <c r="L121" s="200"/>
      <c r="M121" s="201"/>
      <c r="N121" s="169"/>
      <c r="O121" s="198"/>
    </row>
    <row r="122" spans="2:15" ht="13">
      <c r="B122" s="1"/>
      <c r="C122" s="1"/>
      <c r="D122" s="21"/>
      <c r="E122" s="21"/>
      <c r="F122" s="21"/>
      <c r="G122" s="200"/>
      <c r="H122" s="200"/>
      <c r="I122" s="197"/>
      <c r="J122" s="197"/>
      <c r="K122" s="200"/>
      <c r="L122" s="200"/>
      <c r="M122" s="201"/>
      <c r="N122" s="169"/>
      <c r="O122" s="198"/>
    </row>
    <row r="123" spans="2:15" ht="13">
      <c r="B123" s="1"/>
      <c r="C123" s="1"/>
      <c r="D123" s="21"/>
      <c r="E123" s="21"/>
      <c r="F123" s="21"/>
      <c r="G123" s="200"/>
      <c r="H123" s="200"/>
      <c r="I123" s="197"/>
      <c r="J123" s="197"/>
      <c r="K123" s="200"/>
      <c r="L123" s="200"/>
      <c r="M123" s="201"/>
      <c r="N123" s="169"/>
      <c r="O123" s="198"/>
    </row>
    <row r="124" spans="2:15" ht="13">
      <c r="B124" s="1"/>
      <c r="C124" s="1"/>
      <c r="D124" s="21"/>
      <c r="E124" s="21"/>
      <c r="F124" s="21"/>
      <c r="G124" s="200"/>
      <c r="H124" s="200"/>
      <c r="I124" s="197"/>
      <c r="J124" s="197"/>
      <c r="K124" s="200"/>
      <c r="L124" s="200"/>
      <c r="M124" s="201"/>
      <c r="N124" s="169"/>
      <c r="O124" s="198"/>
    </row>
    <row r="125" spans="2:15" ht="13">
      <c r="B125" s="1"/>
      <c r="C125" s="1"/>
      <c r="D125" s="21"/>
      <c r="E125" s="21"/>
      <c r="F125" s="21"/>
      <c r="G125" s="200"/>
      <c r="H125" s="200"/>
      <c r="I125" s="197"/>
      <c r="J125" s="197"/>
      <c r="K125" s="200"/>
      <c r="L125" s="200"/>
      <c r="M125" s="201"/>
      <c r="N125" s="169"/>
      <c r="O125" s="198"/>
    </row>
    <row r="126" spans="2:15" ht="13">
      <c r="B126" s="1"/>
      <c r="C126" s="1"/>
      <c r="D126" s="21"/>
      <c r="E126" s="21"/>
      <c r="F126" s="21"/>
      <c r="G126" s="200"/>
      <c r="H126" s="200"/>
      <c r="I126" s="197"/>
      <c r="J126" s="197"/>
      <c r="K126" s="200"/>
      <c r="L126" s="200"/>
      <c r="M126" s="201"/>
      <c r="N126" s="169"/>
      <c r="O126" s="198"/>
    </row>
    <row r="127" spans="2:15" ht="13">
      <c r="B127" s="1"/>
      <c r="C127" s="1"/>
      <c r="D127" s="21"/>
      <c r="E127" s="21"/>
      <c r="F127" s="21"/>
      <c r="G127" s="200"/>
      <c r="H127" s="200"/>
      <c r="I127" s="197"/>
      <c r="J127" s="197"/>
      <c r="K127" s="200"/>
      <c r="L127" s="200"/>
      <c r="M127" s="201"/>
      <c r="N127" s="169"/>
      <c r="O127" s="198"/>
    </row>
    <row r="128" spans="2:15" ht="13">
      <c r="B128" s="1"/>
      <c r="C128" s="1"/>
      <c r="D128" s="21"/>
      <c r="E128" s="21"/>
      <c r="F128" s="21"/>
      <c r="G128" s="200"/>
      <c r="H128" s="200"/>
      <c r="I128" s="197"/>
      <c r="J128" s="197"/>
      <c r="K128" s="200"/>
      <c r="L128" s="200"/>
      <c r="M128" s="201"/>
      <c r="N128" s="169"/>
      <c r="O128" s="198"/>
    </row>
    <row r="129" spans="2:15" ht="13">
      <c r="B129" s="1"/>
      <c r="C129" s="1"/>
      <c r="D129" s="21"/>
      <c r="E129" s="21"/>
      <c r="F129" s="21"/>
      <c r="G129" s="200"/>
      <c r="H129" s="200"/>
      <c r="I129" s="197"/>
      <c r="J129" s="197"/>
      <c r="K129" s="200"/>
      <c r="L129" s="200"/>
      <c r="M129" s="201"/>
      <c r="N129" s="169"/>
      <c r="O129" s="198"/>
    </row>
    <row r="130" spans="2:15" ht="13">
      <c r="B130" s="1"/>
      <c r="C130" s="1"/>
      <c r="D130" s="21"/>
      <c r="E130" s="21"/>
      <c r="F130" s="21"/>
      <c r="G130" s="200"/>
      <c r="H130" s="200"/>
      <c r="I130" s="197"/>
      <c r="J130" s="197"/>
      <c r="K130" s="200"/>
      <c r="L130" s="200"/>
      <c r="M130" s="201"/>
      <c r="N130" s="169"/>
      <c r="O130" s="198"/>
    </row>
    <row r="131" spans="2:15" ht="13">
      <c r="B131" s="1"/>
      <c r="C131" s="1"/>
      <c r="D131" s="21"/>
      <c r="E131" s="21"/>
      <c r="F131" s="21"/>
      <c r="G131" s="200"/>
      <c r="H131" s="200"/>
      <c r="I131" s="197"/>
      <c r="J131" s="197"/>
      <c r="K131" s="200"/>
      <c r="L131" s="200"/>
      <c r="M131" s="201"/>
      <c r="N131" s="169"/>
      <c r="O131" s="198"/>
    </row>
    <row r="132" spans="2:15" ht="13">
      <c r="B132" s="1"/>
      <c r="C132" s="1"/>
      <c r="D132" s="21"/>
      <c r="E132" s="21"/>
      <c r="F132" s="21"/>
      <c r="G132" s="200"/>
      <c r="H132" s="200"/>
      <c r="I132" s="197"/>
      <c r="J132" s="197"/>
      <c r="K132" s="200"/>
      <c r="L132" s="200"/>
      <c r="M132" s="201"/>
      <c r="N132" s="169"/>
      <c r="O132" s="198"/>
    </row>
    <row r="133" spans="2:15" ht="13">
      <c r="B133" s="1"/>
      <c r="C133" s="1"/>
      <c r="D133" s="21"/>
      <c r="E133" s="21"/>
      <c r="F133" s="21"/>
      <c r="G133" s="200"/>
      <c r="H133" s="200"/>
      <c r="I133" s="197"/>
      <c r="J133" s="197"/>
      <c r="K133" s="200"/>
      <c r="L133" s="200"/>
      <c r="M133" s="201"/>
      <c r="N133" s="169"/>
      <c r="O133" s="198"/>
    </row>
    <row r="134" spans="2:15" ht="13">
      <c r="B134" s="1"/>
      <c r="C134" s="1"/>
      <c r="D134" s="21"/>
      <c r="E134" s="21"/>
      <c r="F134" s="21"/>
      <c r="G134" s="200"/>
      <c r="H134" s="200"/>
      <c r="I134" s="197"/>
      <c r="J134" s="197"/>
      <c r="K134" s="200"/>
      <c r="L134" s="200"/>
      <c r="M134" s="201"/>
      <c r="N134" s="169"/>
      <c r="O134" s="198"/>
    </row>
    <row r="135" spans="2:15" ht="13">
      <c r="B135" s="1"/>
      <c r="C135" s="1"/>
      <c r="D135" s="21"/>
      <c r="E135" s="21"/>
      <c r="F135" s="21"/>
      <c r="G135" s="200"/>
      <c r="H135" s="200"/>
      <c r="I135" s="197"/>
      <c r="J135" s="197"/>
      <c r="K135" s="200"/>
      <c r="L135" s="200"/>
      <c r="M135" s="201"/>
      <c r="N135" s="169"/>
      <c r="O135" s="198"/>
    </row>
    <row r="136" spans="2:15" ht="13">
      <c r="B136" s="1"/>
      <c r="C136" s="1"/>
      <c r="D136" s="21"/>
      <c r="E136" s="21"/>
      <c r="F136" s="21"/>
      <c r="G136" s="200"/>
      <c r="H136" s="200"/>
      <c r="I136" s="197"/>
      <c r="J136" s="197"/>
      <c r="K136" s="200"/>
      <c r="L136" s="200"/>
      <c r="M136" s="201"/>
      <c r="N136" s="169"/>
      <c r="O136" s="198"/>
    </row>
    <row r="137" spans="2:15" ht="13">
      <c r="B137" s="1"/>
      <c r="C137" s="1"/>
      <c r="D137" s="21"/>
      <c r="E137" s="21"/>
      <c r="F137" s="21"/>
      <c r="G137" s="200"/>
      <c r="H137" s="200"/>
      <c r="I137" s="197"/>
      <c r="J137" s="197"/>
      <c r="K137" s="200"/>
      <c r="L137" s="200"/>
      <c r="M137" s="201"/>
      <c r="N137" s="169"/>
      <c r="O137" s="198"/>
    </row>
    <row r="138" spans="2:15" ht="13">
      <c r="B138" s="1"/>
      <c r="C138" s="1"/>
      <c r="D138" s="21"/>
      <c r="E138" s="21"/>
      <c r="F138" s="21"/>
      <c r="G138" s="200"/>
      <c r="H138" s="200"/>
      <c r="I138" s="197"/>
      <c r="J138" s="197"/>
      <c r="K138" s="200"/>
      <c r="L138" s="200"/>
      <c r="M138" s="201"/>
      <c r="N138" s="169"/>
      <c r="O138" s="198"/>
    </row>
    <row r="139" spans="2:15" ht="13">
      <c r="B139" s="1"/>
      <c r="C139" s="1"/>
      <c r="D139" s="21"/>
      <c r="E139" s="21"/>
      <c r="F139" s="21"/>
      <c r="G139" s="200"/>
      <c r="H139" s="200"/>
      <c r="I139" s="197"/>
      <c r="J139" s="197"/>
      <c r="K139" s="200"/>
      <c r="L139" s="200"/>
      <c r="M139" s="201"/>
      <c r="N139" s="169"/>
      <c r="O139" s="198"/>
    </row>
    <row r="140" spans="2:15" ht="13">
      <c r="B140" s="1"/>
      <c r="C140" s="1"/>
      <c r="D140" s="21"/>
      <c r="E140" s="21"/>
      <c r="F140" s="21"/>
      <c r="G140" s="200"/>
      <c r="H140" s="200"/>
      <c r="I140" s="197"/>
      <c r="J140" s="197"/>
      <c r="K140" s="200"/>
      <c r="L140" s="200"/>
      <c r="M140" s="201"/>
      <c r="N140" s="169"/>
      <c r="O140" s="198"/>
    </row>
    <row r="141" spans="2:15" ht="13">
      <c r="B141" s="1"/>
      <c r="C141" s="1"/>
      <c r="D141" s="21"/>
      <c r="E141" s="21"/>
      <c r="F141" s="21"/>
      <c r="G141" s="200"/>
      <c r="H141" s="200"/>
      <c r="I141" s="197"/>
      <c r="J141" s="197"/>
      <c r="K141" s="200"/>
      <c r="L141" s="200"/>
      <c r="M141" s="201"/>
      <c r="N141" s="169"/>
      <c r="O141" s="198"/>
    </row>
    <row r="142" spans="2:15" ht="13">
      <c r="B142" s="1"/>
      <c r="C142" s="1"/>
      <c r="D142" s="21"/>
      <c r="E142" s="21"/>
      <c r="F142" s="21"/>
      <c r="G142" s="200"/>
      <c r="H142" s="200"/>
      <c r="I142" s="197"/>
      <c r="J142" s="197"/>
      <c r="K142" s="200"/>
      <c r="L142" s="200"/>
      <c r="M142" s="201"/>
      <c r="N142" s="169"/>
      <c r="O142" s="198"/>
    </row>
    <row r="143" spans="2:15" ht="13">
      <c r="B143" s="1"/>
      <c r="C143" s="1"/>
      <c r="D143" s="21"/>
      <c r="E143" s="21"/>
      <c r="F143" s="21"/>
      <c r="G143" s="200"/>
      <c r="H143" s="200"/>
      <c r="I143" s="197"/>
      <c r="J143" s="197"/>
      <c r="K143" s="200"/>
      <c r="L143" s="200"/>
      <c r="M143" s="201"/>
      <c r="N143" s="169"/>
      <c r="O143" s="198"/>
    </row>
    <row r="144" spans="2:15" ht="13">
      <c r="B144" s="1"/>
      <c r="C144" s="1"/>
      <c r="D144" s="21"/>
      <c r="E144" s="21"/>
      <c r="F144" s="21"/>
      <c r="G144" s="200"/>
      <c r="H144" s="200"/>
      <c r="I144" s="197"/>
      <c r="J144" s="197"/>
      <c r="K144" s="200"/>
      <c r="L144" s="200"/>
      <c r="M144" s="201"/>
      <c r="N144" s="169"/>
      <c r="O144" s="198"/>
    </row>
    <row r="145" spans="2:15" ht="13">
      <c r="B145" s="1"/>
      <c r="C145" s="1"/>
      <c r="D145" s="21"/>
      <c r="E145" s="21"/>
      <c r="F145" s="21"/>
      <c r="G145" s="200"/>
      <c r="H145" s="200"/>
      <c r="I145" s="197"/>
      <c r="J145" s="197"/>
      <c r="K145" s="200"/>
      <c r="L145" s="200"/>
      <c r="M145" s="201"/>
      <c r="N145" s="169"/>
      <c r="O145" s="198"/>
    </row>
    <row r="146" spans="2:15" ht="13">
      <c r="B146" s="1"/>
      <c r="C146" s="1"/>
      <c r="D146" s="21"/>
      <c r="E146" s="21"/>
      <c r="F146" s="21"/>
      <c r="G146" s="200"/>
      <c r="H146" s="200"/>
      <c r="I146" s="197"/>
      <c r="J146" s="197"/>
      <c r="K146" s="200"/>
      <c r="L146" s="200"/>
      <c r="M146" s="201"/>
      <c r="N146" s="169"/>
      <c r="O146" s="198"/>
    </row>
    <row r="147" spans="2:15" ht="13">
      <c r="B147" s="1"/>
      <c r="C147" s="1"/>
      <c r="D147" s="21"/>
      <c r="E147" s="21"/>
      <c r="F147" s="21"/>
      <c r="G147" s="200"/>
      <c r="H147" s="200"/>
      <c r="I147" s="197"/>
      <c r="J147" s="197"/>
      <c r="K147" s="200"/>
      <c r="L147" s="200"/>
      <c r="M147" s="201"/>
      <c r="N147" s="169"/>
      <c r="O147" s="198"/>
    </row>
    <row r="148" spans="2:15" ht="13">
      <c r="B148" s="1"/>
      <c r="C148" s="1"/>
      <c r="D148" s="21"/>
      <c r="E148" s="21"/>
      <c r="F148" s="21"/>
      <c r="G148" s="200"/>
      <c r="H148" s="200"/>
      <c r="I148" s="197"/>
      <c r="J148" s="197"/>
      <c r="K148" s="200"/>
      <c r="L148" s="200"/>
      <c r="M148" s="201"/>
      <c r="N148" s="169"/>
      <c r="O148" s="198"/>
    </row>
    <row r="149" spans="2:15" ht="13">
      <c r="B149" s="1"/>
      <c r="C149" s="1"/>
      <c r="D149" s="21"/>
      <c r="E149" s="21"/>
      <c r="F149" s="21"/>
      <c r="G149" s="200"/>
      <c r="H149" s="200"/>
      <c r="I149" s="197"/>
      <c r="J149" s="197"/>
      <c r="K149" s="200"/>
      <c r="L149" s="200"/>
      <c r="M149" s="201"/>
      <c r="N149" s="169"/>
      <c r="O149" s="198"/>
    </row>
    <row r="150" spans="2:15" ht="13">
      <c r="B150" s="1"/>
      <c r="C150" s="1"/>
      <c r="D150" s="21"/>
      <c r="E150" s="21"/>
      <c r="F150" s="21"/>
      <c r="G150" s="200"/>
      <c r="H150" s="200"/>
      <c r="I150" s="197"/>
      <c r="J150" s="197"/>
      <c r="K150" s="200"/>
      <c r="L150" s="200"/>
      <c r="M150" s="201"/>
      <c r="N150" s="169"/>
      <c r="O150" s="198"/>
    </row>
    <row r="151" spans="2:15" ht="13">
      <c r="B151" s="1"/>
      <c r="C151" s="1"/>
      <c r="D151" s="21"/>
      <c r="E151" s="21"/>
      <c r="F151" s="21"/>
      <c r="G151" s="200"/>
      <c r="H151" s="200"/>
      <c r="I151" s="197"/>
      <c r="J151" s="197"/>
      <c r="K151" s="200"/>
      <c r="L151" s="200"/>
      <c r="M151" s="201"/>
      <c r="N151" s="169"/>
      <c r="O151" s="198"/>
    </row>
    <row r="152" spans="2:15" ht="13">
      <c r="B152" s="1"/>
      <c r="C152" s="1"/>
      <c r="D152" s="21"/>
      <c r="E152" s="21"/>
      <c r="F152" s="21"/>
      <c r="G152" s="200"/>
      <c r="H152" s="200"/>
      <c r="I152" s="197"/>
      <c r="J152" s="197"/>
      <c r="K152" s="200"/>
      <c r="L152" s="200"/>
      <c r="M152" s="201"/>
      <c r="N152" s="169"/>
      <c r="O152" s="198"/>
    </row>
    <row r="153" spans="2:15" ht="13">
      <c r="B153" s="1"/>
      <c r="C153" s="1"/>
      <c r="D153" s="21"/>
      <c r="E153" s="21"/>
      <c r="F153" s="21"/>
      <c r="G153" s="200"/>
      <c r="H153" s="200"/>
      <c r="I153" s="197"/>
      <c r="J153" s="197"/>
      <c r="K153" s="200"/>
      <c r="L153" s="200"/>
      <c r="M153" s="201"/>
      <c r="N153" s="169"/>
      <c r="O153" s="198"/>
    </row>
    <row r="154" spans="2:15" ht="13">
      <c r="B154" s="1"/>
      <c r="C154" s="1"/>
      <c r="D154" s="21"/>
      <c r="E154" s="21"/>
      <c r="F154" s="21"/>
      <c r="G154" s="200"/>
      <c r="H154" s="200"/>
      <c r="I154" s="197"/>
      <c r="J154" s="197"/>
      <c r="K154" s="200"/>
      <c r="L154" s="200"/>
      <c r="M154" s="201"/>
      <c r="N154" s="169"/>
      <c r="O154" s="198"/>
    </row>
    <row r="155" spans="2:15" ht="13">
      <c r="B155" s="1"/>
      <c r="C155" s="1"/>
      <c r="D155" s="21"/>
      <c r="E155" s="21"/>
      <c r="F155" s="21"/>
      <c r="G155" s="200"/>
      <c r="H155" s="200"/>
      <c r="I155" s="197"/>
      <c r="J155" s="197"/>
      <c r="K155" s="200"/>
      <c r="L155" s="200"/>
      <c r="M155" s="201"/>
      <c r="N155" s="169"/>
      <c r="O155" s="198"/>
    </row>
    <row r="156" spans="2:15" ht="13">
      <c r="B156" s="1"/>
      <c r="C156" s="1"/>
      <c r="D156" s="21"/>
      <c r="E156" s="21"/>
      <c r="F156" s="21"/>
      <c r="G156" s="200"/>
      <c r="H156" s="200"/>
      <c r="I156" s="197"/>
      <c r="J156" s="197"/>
      <c r="K156" s="200"/>
      <c r="L156" s="200"/>
      <c r="M156" s="201"/>
      <c r="N156" s="169"/>
      <c r="O156" s="198"/>
    </row>
    <row r="157" spans="2:15" ht="13">
      <c r="B157" s="1"/>
      <c r="C157" s="1"/>
      <c r="D157" s="21"/>
      <c r="E157" s="21"/>
      <c r="F157" s="21"/>
      <c r="G157" s="200"/>
      <c r="H157" s="200"/>
      <c r="I157" s="197"/>
      <c r="J157" s="197"/>
      <c r="K157" s="200"/>
      <c r="L157" s="200"/>
      <c r="M157" s="201"/>
      <c r="N157" s="169"/>
      <c r="O157" s="198"/>
    </row>
    <row r="158" spans="2:15" ht="13">
      <c r="B158" s="1"/>
      <c r="C158" s="1"/>
      <c r="D158" s="21"/>
      <c r="E158" s="21"/>
      <c r="F158" s="21"/>
      <c r="G158" s="200"/>
      <c r="H158" s="200"/>
      <c r="I158" s="197"/>
      <c r="J158" s="197"/>
      <c r="K158" s="200"/>
      <c r="L158" s="200"/>
      <c r="M158" s="201"/>
      <c r="N158" s="169"/>
      <c r="O158" s="198"/>
    </row>
    <row r="159" spans="2:15" ht="13">
      <c r="B159" s="1"/>
      <c r="C159" s="1"/>
      <c r="D159" s="21"/>
      <c r="E159" s="21"/>
      <c r="F159" s="21"/>
      <c r="G159" s="200"/>
      <c r="H159" s="200"/>
      <c r="I159" s="197"/>
      <c r="J159" s="197"/>
      <c r="K159" s="200"/>
      <c r="L159" s="200"/>
      <c r="M159" s="201"/>
      <c r="N159" s="169"/>
      <c r="O159" s="198"/>
    </row>
    <row r="160" spans="2:15" ht="13">
      <c r="B160" s="1"/>
      <c r="C160" s="1"/>
      <c r="D160" s="21"/>
      <c r="E160" s="21"/>
      <c r="F160" s="21"/>
      <c r="G160" s="200"/>
      <c r="H160" s="200"/>
      <c r="I160" s="197"/>
      <c r="J160" s="197"/>
      <c r="K160" s="200"/>
      <c r="L160" s="200"/>
      <c r="M160" s="201"/>
      <c r="N160" s="169"/>
      <c r="O160" s="198"/>
    </row>
    <row r="161" spans="2:15" ht="13">
      <c r="B161" s="1"/>
      <c r="C161" s="1"/>
      <c r="D161" s="21"/>
      <c r="E161" s="21"/>
      <c r="F161" s="21"/>
      <c r="G161" s="200"/>
      <c r="H161" s="200"/>
      <c r="I161" s="197"/>
      <c r="J161" s="197"/>
      <c r="K161" s="200"/>
      <c r="L161" s="200"/>
      <c r="M161" s="201"/>
      <c r="N161" s="169"/>
      <c r="O161" s="198"/>
    </row>
    <row r="162" spans="2:15" ht="13">
      <c r="B162" s="1"/>
      <c r="C162" s="1"/>
      <c r="D162" s="21"/>
      <c r="E162" s="21"/>
      <c r="F162" s="21"/>
      <c r="G162" s="200"/>
      <c r="H162" s="200"/>
      <c r="I162" s="197"/>
      <c r="J162" s="197"/>
      <c r="K162" s="200"/>
      <c r="L162" s="200"/>
      <c r="M162" s="201"/>
      <c r="N162" s="169"/>
      <c r="O162" s="198"/>
    </row>
    <row r="163" spans="2:15" ht="13">
      <c r="B163" s="1"/>
      <c r="C163" s="1"/>
      <c r="D163" s="21"/>
      <c r="E163" s="21"/>
      <c r="F163" s="21"/>
      <c r="G163" s="200"/>
      <c r="H163" s="200"/>
      <c r="I163" s="197"/>
      <c r="J163" s="197"/>
      <c r="K163" s="200"/>
      <c r="L163" s="200"/>
      <c r="M163" s="201"/>
      <c r="N163" s="169"/>
      <c r="O163" s="198"/>
    </row>
    <row r="164" spans="2:15" ht="13">
      <c r="B164" s="1"/>
      <c r="C164" s="1"/>
      <c r="D164" s="21"/>
      <c r="E164" s="21"/>
      <c r="F164" s="21"/>
      <c r="G164" s="200"/>
      <c r="H164" s="200"/>
      <c r="I164" s="197"/>
      <c r="J164" s="197"/>
      <c r="K164" s="200"/>
      <c r="L164" s="200"/>
      <c r="M164" s="201"/>
      <c r="N164" s="169"/>
      <c r="O164" s="198"/>
    </row>
    <row r="165" spans="2:15" ht="13">
      <c r="B165" s="1"/>
      <c r="C165" s="1"/>
      <c r="D165" s="21"/>
      <c r="E165" s="21"/>
      <c r="F165" s="21"/>
      <c r="G165" s="200"/>
      <c r="H165" s="200"/>
      <c r="I165" s="197"/>
      <c r="J165" s="197"/>
      <c r="K165" s="200"/>
      <c r="L165" s="200"/>
      <c r="M165" s="201"/>
      <c r="N165" s="169"/>
      <c r="O165" s="198"/>
    </row>
    <row r="166" spans="2:15" ht="13">
      <c r="B166" s="1"/>
      <c r="C166" s="1"/>
      <c r="D166" s="21"/>
      <c r="E166" s="21"/>
      <c r="F166" s="21"/>
      <c r="G166" s="200"/>
      <c r="H166" s="200"/>
      <c r="I166" s="197"/>
      <c r="J166" s="197"/>
      <c r="K166" s="200"/>
      <c r="L166" s="200"/>
      <c r="M166" s="201"/>
      <c r="N166" s="169"/>
      <c r="O166" s="198"/>
    </row>
    <row r="167" spans="2:15" ht="13">
      <c r="B167" s="1"/>
      <c r="C167" s="1"/>
      <c r="D167" s="21"/>
      <c r="E167" s="21"/>
      <c r="F167" s="21"/>
      <c r="G167" s="200"/>
      <c r="H167" s="200"/>
      <c r="I167" s="197"/>
      <c r="J167" s="197"/>
      <c r="K167" s="200"/>
      <c r="L167" s="200"/>
      <c r="M167" s="201"/>
      <c r="N167" s="169"/>
      <c r="O167" s="198"/>
    </row>
    <row r="168" spans="2:15" ht="13">
      <c r="B168" s="1"/>
      <c r="C168" s="1"/>
      <c r="D168" s="21"/>
      <c r="E168" s="21"/>
      <c r="F168" s="21"/>
      <c r="G168" s="200"/>
      <c r="H168" s="200"/>
      <c r="I168" s="197"/>
      <c r="J168" s="197"/>
      <c r="K168" s="200"/>
      <c r="L168" s="200"/>
      <c r="M168" s="201"/>
      <c r="N168" s="169"/>
      <c r="O168" s="198"/>
    </row>
    <row r="169" spans="2:15" ht="13">
      <c r="B169" s="1"/>
      <c r="C169" s="1"/>
      <c r="D169" s="21"/>
      <c r="E169" s="21"/>
      <c r="F169" s="21"/>
      <c r="G169" s="200"/>
      <c r="H169" s="200"/>
      <c r="I169" s="197"/>
      <c r="J169" s="197"/>
      <c r="K169" s="200"/>
      <c r="L169" s="200"/>
      <c r="M169" s="201"/>
      <c r="N169" s="169"/>
      <c r="O169" s="198"/>
    </row>
    <row r="170" spans="2:15" ht="13">
      <c r="B170" s="1"/>
      <c r="C170" s="1"/>
      <c r="D170" s="21"/>
      <c r="E170" s="21"/>
      <c r="F170" s="21"/>
      <c r="G170" s="200"/>
      <c r="H170" s="200"/>
      <c r="I170" s="197"/>
      <c r="J170" s="197"/>
      <c r="K170" s="200"/>
      <c r="L170" s="200"/>
      <c r="M170" s="201"/>
      <c r="N170" s="169"/>
      <c r="O170" s="198"/>
    </row>
    <row r="171" spans="2:15" ht="13">
      <c r="B171" s="1"/>
      <c r="C171" s="1"/>
      <c r="D171" s="21"/>
      <c r="E171" s="21"/>
      <c r="F171" s="21"/>
      <c r="G171" s="200"/>
      <c r="H171" s="200"/>
      <c r="I171" s="197"/>
      <c r="J171" s="197"/>
      <c r="K171" s="200"/>
      <c r="L171" s="200"/>
      <c r="M171" s="201"/>
      <c r="N171" s="169"/>
      <c r="O171" s="198"/>
    </row>
    <row r="172" spans="2:15" ht="13">
      <c r="B172" s="1"/>
      <c r="C172" s="1"/>
      <c r="D172" s="21"/>
      <c r="E172" s="21"/>
      <c r="F172" s="21"/>
      <c r="G172" s="200"/>
      <c r="H172" s="200"/>
      <c r="I172" s="197"/>
      <c r="J172" s="197"/>
      <c r="K172" s="200"/>
      <c r="L172" s="200"/>
      <c r="M172" s="201"/>
      <c r="N172" s="169"/>
      <c r="O172" s="198"/>
    </row>
    <row r="173" spans="2:15" ht="13">
      <c r="B173" s="1"/>
      <c r="C173" s="1"/>
      <c r="D173" s="21"/>
      <c r="E173" s="21"/>
      <c r="F173" s="21"/>
      <c r="G173" s="200"/>
      <c r="H173" s="200"/>
      <c r="I173" s="197"/>
      <c r="J173" s="197"/>
      <c r="K173" s="200"/>
      <c r="L173" s="200"/>
      <c r="M173" s="201"/>
      <c r="N173" s="169"/>
      <c r="O173" s="198"/>
    </row>
    <row r="174" spans="2:15" ht="13">
      <c r="B174" s="1"/>
      <c r="C174" s="1"/>
      <c r="D174" s="21"/>
      <c r="E174" s="21"/>
      <c r="F174" s="21"/>
      <c r="G174" s="200"/>
      <c r="H174" s="200"/>
      <c r="I174" s="197"/>
      <c r="J174" s="197"/>
      <c r="K174" s="200"/>
      <c r="L174" s="200"/>
      <c r="M174" s="201"/>
      <c r="N174" s="169"/>
      <c r="O174" s="198"/>
    </row>
    <row r="175" spans="2:15" ht="13">
      <c r="B175" s="1"/>
      <c r="C175" s="1"/>
      <c r="D175" s="21"/>
      <c r="E175" s="21"/>
      <c r="F175" s="21"/>
      <c r="G175" s="200"/>
      <c r="H175" s="200"/>
      <c r="I175" s="197"/>
      <c r="J175" s="197"/>
      <c r="K175" s="200"/>
      <c r="L175" s="200"/>
      <c r="M175" s="201"/>
      <c r="N175" s="169"/>
      <c r="O175" s="198"/>
    </row>
    <row r="176" spans="2:15" ht="13">
      <c r="B176" s="1"/>
      <c r="C176" s="1"/>
      <c r="D176" s="21"/>
      <c r="E176" s="21"/>
      <c r="F176" s="21"/>
      <c r="G176" s="200"/>
      <c r="H176" s="200"/>
      <c r="I176" s="197"/>
      <c r="J176" s="197"/>
      <c r="K176" s="200"/>
      <c r="L176" s="200"/>
      <c r="M176" s="201"/>
      <c r="N176" s="169"/>
      <c r="O176" s="198"/>
    </row>
    <row r="177" spans="2:15" ht="13">
      <c r="B177" s="1"/>
      <c r="C177" s="1"/>
      <c r="D177" s="21"/>
      <c r="E177" s="21"/>
      <c r="F177" s="21"/>
      <c r="G177" s="200"/>
      <c r="H177" s="200"/>
      <c r="I177" s="197"/>
      <c r="J177" s="197"/>
      <c r="K177" s="200"/>
      <c r="L177" s="200"/>
      <c r="M177" s="201"/>
      <c r="N177" s="169"/>
      <c r="O177" s="198"/>
    </row>
    <row r="178" spans="2:15" ht="13">
      <c r="B178" s="1"/>
      <c r="C178" s="1"/>
      <c r="D178" s="21"/>
      <c r="E178" s="21"/>
      <c r="F178" s="21"/>
      <c r="G178" s="200"/>
      <c r="H178" s="200"/>
      <c r="I178" s="197"/>
      <c r="J178" s="197"/>
      <c r="K178" s="200"/>
      <c r="L178" s="200"/>
      <c r="M178" s="201"/>
      <c r="N178" s="169"/>
      <c r="O178" s="198"/>
    </row>
    <row r="179" spans="2:15" ht="13">
      <c r="B179" s="1"/>
      <c r="C179" s="1"/>
      <c r="D179" s="21"/>
      <c r="E179" s="21"/>
      <c r="F179" s="21"/>
      <c r="G179" s="200"/>
      <c r="H179" s="200"/>
      <c r="I179" s="197"/>
      <c r="J179" s="197"/>
      <c r="K179" s="200"/>
      <c r="L179" s="200"/>
      <c r="M179" s="201"/>
      <c r="N179" s="169"/>
      <c r="O179" s="198"/>
    </row>
    <row r="180" spans="2:15" ht="13">
      <c r="B180" s="1"/>
      <c r="C180" s="1"/>
      <c r="D180" s="21"/>
      <c r="E180" s="21"/>
      <c r="F180" s="21"/>
      <c r="G180" s="200"/>
      <c r="H180" s="200"/>
      <c r="I180" s="197"/>
      <c r="J180" s="197"/>
      <c r="K180" s="200"/>
      <c r="L180" s="200"/>
      <c r="M180" s="201"/>
      <c r="N180" s="169"/>
      <c r="O180" s="198"/>
    </row>
    <row r="181" spans="2:15" ht="13">
      <c r="B181" s="1"/>
      <c r="C181" s="1"/>
      <c r="D181" s="21"/>
      <c r="E181" s="21"/>
      <c r="F181" s="21"/>
      <c r="G181" s="200"/>
      <c r="H181" s="200"/>
      <c r="I181" s="197"/>
      <c r="J181" s="197"/>
      <c r="K181" s="200"/>
      <c r="L181" s="200"/>
      <c r="M181" s="201"/>
      <c r="N181" s="169"/>
      <c r="O181" s="198"/>
    </row>
    <row r="182" spans="2:15" ht="13">
      <c r="B182" s="1"/>
      <c r="C182" s="1"/>
      <c r="D182" s="21"/>
      <c r="E182" s="21"/>
      <c r="F182" s="21"/>
      <c r="G182" s="200"/>
      <c r="H182" s="200"/>
      <c r="I182" s="197"/>
      <c r="J182" s="197"/>
      <c r="K182" s="200"/>
      <c r="L182" s="200"/>
      <c r="M182" s="201"/>
      <c r="N182" s="169"/>
      <c r="O182" s="198"/>
    </row>
    <row r="183" spans="2:15" ht="13">
      <c r="B183" s="1"/>
      <c r="C183" s="1"/>
      <c r="D183" s="21"/>
      <c r="E183" s="21"/>
      <c r="F183" s="21"/>
      <c r="G183" s="200"/>
      <c r="H183" s="200"/>
      <c r="I183" s="197"/>
      <c r="J183" s="197"/>
      <c r="K183" s="200"/>
      <c r="L183" s="200"/>
      <c r="M183" s="201"/>
      <c r="N183" s="169"/>
      <c r="O183" s="198"/>
    </row>
    <row r="184" spans="2:15" ht="13">
      <c r="B184" s="1"/>
      <c r="C184" s="1"/>
      <c r="D184" s="21"/>
      <c r="E184" s="21"/>
      <c r="F184" s="21"/>
      <c r="G184" s="200"/>
      <c r="H184" s="200"/>
      <c r="I184" s="197"/>
      <c r="J184" s="197"/>
      <c r="K184" s="200"/>
      <c r="L184" s="200"/>
      <c r="M184" s="201"/>
      <c r="N184" s="169"/>
      <c r="O184" s="198"/>
    </row>
    <row r="185" spans="2:15" ht="13">
      <c r="B185" s="1"/>
      <c r="C185" s="1"/>
      <c r="D185" s="21"/>
      <c r="E185" s="21"/>
      <c r="F185" s="21"/>
      <c r="G185" s="200"/>
      <c r="H185" s="200"/>
      <c r="I185" s="197"/>
      <c r="J185" s="197"/>
      <c r="K185" s="200"/>
      <c r="L185" s="200"/>
      <c r="M185" s="201"/>
      <c r="N185" s="169"/>
      <c r="O185" s="198"/>
    </row>
    <row r="186" spans="2:15" ht="13">
      <c r="B186" s="1"/>
      <c r="C186" s="1"/>
      <c r="D186" s="21"/>
      <c r="E186" s="21"/>
      <c r="F186" s="21"/>
      <c r="G186" s="200"/>
      <c r="H186" s="200"/>
      <c r="I186" s="197"/>
      <c r="J186" s="197"/>
      <c r="K186" s="200"/>
      <c r="L186" s="200"/>
      <c r="M186" s="201"/>
      <c r="N186" s="169"/>
      <c r="O186" s="198"/>
    </row>
    <row r="187" spans="2:15" ht="13">
      <c r="B187" s="1"/>
      <c r="C187" s="1"/>
      <c r="D187" s="21"/>
      <c r="E187" s="21"/>
      <c r="F187" s="21"/>
      <c r="G187" s="200"/>
      <c r="H187" s="200"/>
      <c r="I187" s="197"/>
      <c r="J187" s="197"/>
      <c r="K187" s="200"/>
      <c r="L187" s="200"/>
      <c r="M187" s="201"/>
      <c r="N187" s="169"/>
      <c r="O187" s="198"/>
    </row>
    <row r="188" spans="2:15" ht="13">
      <c r="B188" s="1"/>
      <c r="C188" s="1"/>
      <c r="D188" s="21"/>
      <c r="E188" s="21"/>
      <c r="F188" s="21"/>
      <c r="G188" s="200"/>
      <c r="H188" s="200"/>
      <c r="I188" s="197"/>
      <c r="J188" s="197"/>
      <c r="K188" s="200"/>
      <c r="L188" s="200"/>
      <c r="M188" s="201"/>
      <c r="N188" s="169"/>
      <c r="O188" s="198"/>
    </row>
    <row r="189" spans="2:15" ht="13">
      <c r="B189" s="1"/>
      <c r="C189" s="1"/>
      <c r="D189" s="21"/>
      <c r="E189" s="21"/>
      <c r="F189" s="21"/>
      <c r="G189" s="200"/>
      <c r="H189" s="200"/>
      <c r="I189" s="197"/>
      <c r="J189" s="197"/>
      <c r="K189" s="200"/>
      <c r="L189" s="200"/>
      <c r="M189" s="201"/>
      <c r="N189" s="169"/>
      <c r="O189" s="198"/>
    </row>
    <row r="190" spans="2:15" ht="13">
      <c r="B190" s="1"/>
      <c r="C190" s="1"/>
      <c r="D190" s="21"/>
      <c r="E190" s="21"/>
      <c r="F190" s="21"/>
      <c r="G190" s="200"/>
      <c r="H190" s="200"/>
      <c r="I190" s="197"/>
      <c r="J190" s="197"/>
      <c r="K190" s="200"/>
      <c r="L190" s="200"/>
      <c r="M190" s="201"/>
      <c r="N190" s="169"/>
      <c r="O190" s="198"/>
    </row>
    <row r="191" spans="2:15" ht="13">
      <c r="B191" s="1"/>
      <c r="C191" s="1"/>
      <c r="D191" s="21"/>
      <c r="E191" s="21"/>
      <c r="F191" s="21"/>
      <c r="G191" s="200"/>
      <c r="H191" s="200"/>
      <c r="I191" s="197"/>
      <c r="J191" s="197"/>
      <c r="K191" s="200"/>
      <c r="L191" s="200"/>
      <c r="M191" s="201"/>
      <c r="N191" s="169"/>
      <c r="O191" s="198"/>
    </row>
    <row r="192" spans="2:15" ht="13">
      <c r="B192" s="1"/>
      <c r="C192" s="1"/>
      <c r="D192" s="21"/>
      <c r="E192" s="21"/>
      <c r="F192" s="21"/>
      <c r="G192" s="200"/>
      <c r="H192" s="200"/>
      <c r="I192" s="197"/>
      <c r="J192" s="197"/>
      <c r="K192" s="200"/>
      <c r="L192" s="200"/>
      <c r="M192" s="201"/>
      <c r="N192" s="169"/>
      <c r="O192" s="198"/>
    </row>
    <row r="193" spans="2:15" ht="13">
      <c r="B193" s="1"/>
      <c r="C193" s="1"/>
      <c r="D193" s="21"/>
      <c r="E193" s="21"/>
      <c r="F193" s="21"/>
      <c r="G193" s="200"/>
      <c r="H193" s="200"/>
      <c r="I193" s="197"/>
      <c r="J193" s="197"/>
      <c r="K193" s="200"/>
      <c r="L193" s="200"/>
      <c r="M193" s="201"/>
      <c r="N193" s="169"/>
      <c r="O193" s="198"/>
    </row>
    <row r="194" spans="2:15" ht="13">
      <c r="B194" s="1"/>
      <c r="C194" s="1"/>
      <c r="D194" s="21"/>
      <c r="E194" s="21"/>
      <c r="F194" s="21"/>
      <c r="G194" s="200"/>
      <c r="H194" s="200"/>
      <c r="I194" s="197"/>
      <c r="J194" s="197"/>
      <c r="K194" s="200"/>
      <c r="L194" s="200"/>
      <c r="M194" s="201"/>
      <c r="N194" s="169"/>
      <c r="O194" s="198"/>
    </row>
    <row r="195" spans="2:15" ht="13">
      <c r="B195" s="1"/>
      <c r="C195" s="1"/>
      <c r="D195" s="21"/>
      <c r="E195" s="21"/>
      <c r="F195" s="21"/>
      <c r="G195" s="200"/>
      <c r="H195" s="200"/>
      <c r="I195" s="197"/>
      <c r="J195" s="197"/>
      <c r="K195" s="200"/>
      <c r="L195" s="200"/>
      <c r="M195" s="201"/>
      <c r="N195" s="169"/>
      <c r="O195" s="198"/>
    </row>
    <row r="196" spans="2:15" ht="13">
      <c r="B196" s="1"/>
      <c r="C196" s="1"/>
      <c r="D196" s="21"/>
      <c r="E196" s="21"/>
      <c r="F196" s="21"/>
      <c r="G196" s="200"/>
      <c r="H196" s="200"/>
      <c r="I196" s="197"/>
      <c r="J196" s="197"/>
      <c r="K196" s="200"/>
      <c r="L196" s="200"/>
      <c r="M196" s="201"/>
      <c r="N196" s="169"/>
      <c r="O196" s="198"/>
    </row>
    <row r="197" spans="2:15" ht="13">
      <c r="B197" s="1"/>
      <c r="C197" s="1"/>
      <c r="D197" s="21"/>
      <c r="E197" s="21"/>
      <c r="F197" s="21"/>
      <c r="G197" s="200"/>
      <c r="H197" s="200"/>
      <c r="I197" s="197"/>
      <c r="J197" s="197"/>
      <c r="K197" s="200"/>
      <c r="L197" s="200"/>
      <c r="M197" s="201"/>
      <c r="N197" s="169"/>
      <c r="O197" s="198"/>
    </row>
    <row r="198" spans="2:15" ht="13">
      <c r="B198" s="1"/>
      <c r="C198" s="1"/>
      <c r="D198" s="21"/>
      <c r="E198" s="21"/>
      <c r="F198" s="21"/>
      <c r="G198" s="200"/>
      <c r="H198" s="200"/>
      <c r="I198" s="197"/>
      <c r="J198" s="197"/>
      <c r="K198" s="200"/>
      <c r="L198" s="200"/>
      <c r="M198" s="201"/>
      <c r="N198" s="169"/>
      <c r="O198" s="198"/>
    </row>
    <row r="199" spans="2:15" ht="13">
      <c r="B199" s="1"/>
      <c r="C199" s="1"/>
      <c r="D199" s="21"/>
      <c r="E199" s="21"/>
      <c r="F199" s="21"/>
      <c r="G199" s="200"/>
      <c r="H199" s="200"/>
      <c r="I199" s="197"/>
      <c r="J199" s="197"/>
      <c r="K199" s="200"/>
      <c r="L199" s="200"/>
      <c r="M199" s="201"/>
      <c r="N199" s="169"/>
      <c r="O199" s="198"/>
    </row>
    <row r="200" spans="2:15" ht="13">
      <c r="B200" s="1"/>
      <c r="C200" s="1"/>
      <c r="D200" s="21"/>
      <c r="E200" s="21"/>
      <c r="F200" s="21"/>
      <c r="G200" s="200"/>
      <c r="H200" s="200"/>
      <c r="I200" s="197"/>
      <c r="J200" s="197"/>
      <c r="K200" s="200"/>
      <c r="L200" s="200"/>
      <c r="M200" s="201"/>
      <c r="N200" s="169"/>
      <c r="O200" s="198"/>
    </row>
    <row r="201" spans="2:15" ht="13">
      <c r="B201" s="1"/>
      <c r="C201" s="1"/>
      <c r="D201" s="21"/>
      <c r="E201" s="21"/>
      <c r="F201" s="21"/>
      <c r="G201" s="200"/>
      <c r="H201" s="200"/>
      <c r="I201" s="197"/>
      <c r="J201" s="197"/>
      <c r="K201" s="200"/>
      <c r="L201" s="200"/>
      <c r="M201" s="201"/>
      <c r="N201" s="169"/>
      <c r="O201" s="198"/>
    </row>
    <row r="202" spans="2:15" ht="13">
      <c r="B202" s="1"/>
      <c r="C202" s="1"/>
      <c r="D202" s="21"/>
      <c r="E202" s="21"/>
      <c r="F202" s="21"/>
      <c r="G202" s="200"/>
      <c r="H202" s="200"/>
      <c r="I202" s="197"/>
      <c r="J202" s="197"/>
      <c r="K202" s="200"/>
      <c r="L202" s="200"/>
      <c r="M202" s="201"/>
      <c r="N202" s="169"/>
      <c r="O202" s="198"/>
    </row>
    <row r="203" spans="2:15" ht="13">
      <c r="B203" s="1"/>
      <c r="C203" s="1"/>
      <c r="D203" s="21"/>
      <c r="E203" s="21"/>
      <c r="F203" s="21"/>
      <c r="G203" s="200"/>
      <c r="H203" s="200"/>
      <c r="I203" s="197"/>
      <c r="J203" s="197"/>
      <c r="K203" s="200"/>
      <c r="L203" s="200"/>
      <c r="M203" s="201"/>
      <c r="N203" s="169"/>
      <c r="O203" s="198"/>
    </row>
    <row r="204" spans="2:15" ht="13">
      <c r="B204" s="1"/>
      <c r="C204" s="1"/>
      <c r="D204" s="21"/>
      <c r="E204" s="21"/>
      <c r="F204" s="21"/>
      <c r="G204" s="200"/>
      <c r="H204" s="200"/>
      <c r="I204" s="197"/>
      <c r="J204" s="197"/>
      <c r="K204" s="200"/>
      <c r="L204" s="200"/>
      <c r="M204" s="201"/>
      <c r="N204" s="169"/>
      <c r="O204" s="198"/>
    </row>
    <row r="205" spans="2:15" ht="13">
      <c r="B205" s="1"/>
      <c r="C205" s="1"/>
      <c r="D205" s="21"/>
      <c r="E205" s="21"/>
      <c r="F205" s="21"/>
      <c r="G205" s="200"/>
      <c r="H205" s="200"/>
      <c r="I205" s="197"/>
      <c r="J205" s="197"/>
      <c r="K205" s="200"/>
      <c r="L205" s="200"/>
      <c r="M205" s="201"/>
      <c r="N205" s="169"/>
      <c r="O205" s="198"/>
    </row>
    <row r="206" spans="2:15" ht="13">
      <c r="B206" s="1"/>
      <c r="C206" s="1"/>
      <c r="D206" s="21"/>
      <c r="E206" s="21"/>
      <c r="F206" s="21"/>
      <c r="G206" s="200"/>
      <c r="H206" s="200"/>
      <c r="I206" s="197"/>
      <c r="J206" s="197"/>
      <c r="K206" s="200"/>
      <c r="L206" s="200"/>
      <c r="M206" s="201"/>
      <c r="N206" s="169"/>
      <c r="O206" s="198"/>
    </row>
    <row r="207" spans="2:15" ht="13">
      <c r="B207" s="1"/>
      <c r="C207" s="1"/>
      <c r="D207" s="21"/>
      <c r="E207" s="21"/>
      <c r="F207" s="21"/>
      <c r="G207" s="200"/>
      <c r="H207" s="200"/>
      <c r="I207" s="197"/>
      <c r="J207" s="197"/>
      <c r="K207" s="200"/>
      <c r="L207" s="200"/>
      <c r="M207" s="201"/>
      <c r="N207" s="169"/>
      <c r="O207" s="198"/>
    </row>
    <row r="208" spans="2:15" ht="13">
      <c r="B208" s="1"/>
      <c r="C208" s="1"/>
      <c r="D208" s="21"/>
      <c r="E208" s="21"/>
      <c r="F208" s="21"/>
      <c r="G208" s="200"/>
      <c r="H208" s="200"/>
      <c r="I208" s="197"/>
      <c r="J208" s="197"/>
      <c r="K208" s="200"/>
      <c r="L208" s="200"/>
      <c r="M208" s="201"/>
      <c r="N208" s="169"/>
      <c r="O208" s="198"/>
    </row>
    <row r="209" spans="2:15" ht="13">
      <c r="B209" s="1"/>
      <c r="C209" s="1"/>
      <c r="D209" s="21"/>
      <c r="E209" s="21"/>
      <c r="F209" s="21"/>
      <c r="G209" s="200"/>
      <c r="H209" s="200"/>
      <c r="I209" s="197"/>
      <c r="J209" s="197"/>
      <c r="K209" s="200"/>
      <c r="L209" s="200"/>
      <c r="M209" s="201"/>
      <c r="N209" s="169"/>
      <c r="O209" s="198"/>
    </row>
    <row r="210" spans="2:15" ht="13">
      <c r="B210" s="1"/>
      <c r="C210" s="1"/>
      <c r="D210" s="21"/>
      <c r="E210" s="21"/>
      <c r="F210" s="21"/>
      <c r="G210" s="200"/>
      <c r="H210" s="200"/>
      <c r="I210" s="197"/>
      <c r="J210" s="197"/>
      <c r="K210" s="200"/>
      <c r="L210" s="200"/>
      <c r="M210" s="201"/>
      <c r="N210" s="169"/>
      <c r="O210" s="198"/>
    </row>
    <row r="211" spans="2:15" ht="13">
      <c r="B211" s="1"/>
      <c r="C211" s="1"/>
      <c r="D211" s="21"/>
      <c r="E211" s="21"/>
      <c r="F211" s="21"/>
      <c r="G211" s="200"/>
      <c r="H211" s="200"/>
      <c r="I211" s="197"/>
      <c r="J211" s="197"/>
      <c r="K211" s="200"/>
      <c r="L211" s="200"/>
      <c r="M211" s="201"/>
      <c r="N211" s="169"/>
      <c r="O211" s="198"/>
    </row>
    <row r="212" spans="2:15" ht="13">
      <c r="B212" s="1"/>
      <c r="C212" s="1"/>
      <c r="D212" s="21"/>
      <c r="E212" s="21"/>
      <c r="F212" s="21"/>
      <c r="G212" s="200"/>
      <c r="H212" s="200"/>
      <c r="I212" s="197"/>
      <c r="J212" s="197"/>
      <c r="K212" s="200"/>
      <c r="L212" s="200"/>
      <c r="M212" s="201"/>
      <c r="N212" s="169"/>
      <c r="O212" s="198"/>
    </row>
    <row r="213" spans="2:15" ht="13">
      <c r="B213" s="1"/>
      <c r="C213" s="1"/>
      <c r="D213" s="21"/>
      <c r="E213" s="21"/>
      <c r="F213" s="21"/>
      <c r="G213" s="200"/>
      <c r="H213" s="200"/>
      <c r="I213" s="197"/>
      <c r="J213" s="197"/>
      <c r="K213" s="200"/>
      <c r="L213" s="200"/>
      <c r="M213" s="201"/>
      <c r="N213" s="169"/>
      <c r="O213" s="198"/>
    </row>
    <row r="214" spans="2:15" ht="13">
      <c r="B214" s="1"/>
      <c r="C214" s="1"/>
      <c r="D214" s="21"/>
      <c r="E214" s="21"/>
      <c r="F214" s="21"/>
      <c r="G214" s="200"/>
      <c r="H214" s="200"/>
      <c r="I214" s="197"/>
      <c r="J214" s="197"/>
      <c r="K214" s="200"/>
      <c r="L214" s="200"/>
      <c r="M214" s="201"/>
      <c r="N214" s="169"/>
      <c r="O214" s="198"/>
    </row>
    <row r="215" spans="2:15" ht="13">
      <c r="B215" s="1"/>
      <c r="C215" s="1"/>
      <c r="D215" s="21"/>
      <c r="E215" s="21"/>
      <c r="F215" s="21"/>
      <c r="G215" s="200"/>
      <c r="H215" s="200"/>
      <c r="I215" s="197"/>
      <c r="J215" s="197"/>
      <c r="K215" s="200"/>
      <c r="L215" s="200"/>
      <c r="M215" s="201"/>
      <c r="N215" s="169"/>
      <c r="O215" s="198"/>
    </row>
    <row r="216" spans="2:15" ht="13">
      <c r="B216" s="1"/>
      <c r="C216" s="1"/>
      <c r="D216" s="21"/>
      <c r="E216" s="21"/>
      <c r="F216" s="21"/>
      <c r="G216" s="200"/>
      <c r="H216" s="200"/>
      <c r="I216" s="197"/>
      <c r="J216" s="197"/>
      <c r="K216" s="200"/>
      <c r="L216" s="200"/>
      <c r="M216" s="201"/>
      <c r="N216" s="169"/>
      <c r="O216" s="198"/>
    </row>
    <row r="217" spans="2:15" ht="13">
      <c r="B217" s="1"/>
      <c r="C217" s="1"/>
      <c r="D217" s="21"/>
      <c r="E217" s="21"/>
      <c r="F217" s="21"/>
      <c r="G217" s="200"/>
      <c r="H217" s="200"/>
      <c r="I217" s="197"/>
      <c r="J217" s="197"/>
      <c r="K217" s="200"/>
      <c r="L217" s="200"/>
      <c r="M217" s="201"/>
      <c r="N217" s="169"/>
      <c r="O217" s="198"/>
    </row>
    <row r="218" spans="2:15" ht="13">
      <c r="B218" s="1"/>
      <c r="C218" s="1"/>
      <c r="D218" s="21"/>
      <c r="E218" s="21"/>
      <c r="F218" s="21"/>
      <c r="G218" s="200"/>
      <c r="H218" s="200"/>
      <c r="I218" s="197"/>
      <c r="J218" s="197"/>
      <c r="K218" s="200"/>
      <c r="L218" s="200"/>
      <c r="M218" s="201"/>
      <c r="N218" s="169"/>
      <c r="O218" s="198"/>
    </row>
    <row r="219" spans="2:15" ht="13">
      <c r="B219" s="1"/>
      <c r="C219" s="1"/>
      <c r="D219" s="21"/>
      <c r="E219" s="21"/>
      <c r="F219" s="21"/>
      <c r="G219" s="200"/>
      <c r="H219" s="200"/>
      <c r="I219" s="197"/>
      <c r="J219" s="197"/>
      <c r="K219" s="200"/>
      <c r="L219" s="200"/>
      <c r="M219" s="201"/>
      <c r="N219" s="169"/>
      <c r="O219" s="198"/>
    </row>
    <row r="220" spans="2:15" ht="13">
      <c r="B220" s="1"/>
      <c r="C220" s="1"/>
      <c r="D220" s="21"/>
      <c r="E220" s="21"/>
      <c r="F220" s="21"/>
      <c r="G220" s="200"/>
      <c r="H220" s="200"/>
      <c r="I220" s="197"/>
      <c r="J220" s="197"/>
      <c r="K220" s="200"/>
      <c r="L220" s="200"/>
      <c r="M220" s="201"/>
      <c r="N220" s="169"/>
      <c r="O220" s="198"/>
    </row>
    <row r="221" spans="2:15" ht="13">
      <c r="B221" s="1"/>
      <c r="C221" s="1"/>
      <c r="D221" s="21"/>
      <c r="E221" s="21"/>
      <c r="F221" s="21"/>
      <c r="G221" s="200"/>
      <c r="H221" s="200"/>
      <c r="I221" s="197"/>
      <c r="J221" s="197"/>
      <c r="K221" s="200"/>
      <c r="L221" s="200"/>
      <c r="M221" s="201"/>
      <c r="N221" s="169"/>
      <c r="O221" s="198"/>
    </row>
    <row r="222" spans="2:15" ht="13">
      <c r="B222" s="1"/>
      <c r="C222" s="1"/>
      <c r="D222" s="21"/>
      <c r="E222" s="21"/>
      <c r="F222" s="21"/>
      <c r="G222" s="200"/>
      <c r="H222" s="200"/>
      <c r="I222" s="197"/>
      <c r="J222" s="197"/>
      <c r="K222" s="200"/>
      <c r="L222" s="200"/>
      <c r="M222" s="201"/>
      <c r="N222" s="169"/>
      <c r="O222" s="198"/>
    </row>
    <row r="223" spans="2:15" ht="13">
      <c r="B223" s="1"/>
      <c r="C223" s="1"/>
      <c r="D223" s="21"/>
      <c r="E223" s="21"/>
      <c r="F223" s="21"/>
      <c r="G223" s="200"/>
      <c r="H223" s="200"/>
      <c r="I223" s="197"/>
      <c r="J223" s="197"/>
      <c r="K223" s="200"/>
      <c r="L223" s="200"/>
      <c r="M223" s="201"/>
      <c r="N223" s="169"/>
      <c r="O223" s="198"/>
    </row>
    <row r="224" spans="2:15" ht="13">
      <c r="B224" s="1"/>
      <c r="C224" s="1"/>
      <c r="D224" s="21"/>
      <c r="E224" s="21"/>
      <c r="F224" s="21"/>
      <c r="G224" s="200"/>
      <c r="H224" s="200"/>
      <c r="I224" s="197"/>
      <c r="J224" s="197"/>
      <c r="K224" s="200"/>
      <c r="L224" s="200"/>
      <c r="M224" s="201"/>
      <c r="N224" s="169"/>
      <c r="O224" s="198"/>
    </row>
    <row r="225" spans="2:15" ht="13">
      <c r="B225" s="1"/>
      <c r="C225" s="1"/>
      <c r="D225" s="21"/>
      <c r="E225" s="21"/>
      <c r="F225" s="21"/>
      <c r="G225" s="200"/>
      <c r="H225" s="200"/>
      <c r="I225" s="197"/>
      <c r="J225" s="197"/>
      <c r="K225" s="200"/>
      <c r="L225" s="200"/>
      <c r="M225" s="201"/>
      <c r="N225" s="169"/>
      <c r="O225" s="198"/>
    </row>
    <row r="226" spans="2:15" ht="13">
      <c r="B226" s="1"/>
      <c r="C226" s="1"/>
      <c r="D226" s="21"/>
      <c r="E226" s="21"/>
      <c r="F226" s="21"/>
      <c r="G226" s="200"/>
      <c r="H226" s="200"/>
      <c r="I226" s="197"/>
      <c r="J226" s="197"/>
      <c r="K226" s="200"/>
      <c r="L226" s="200"/>
      <c r="M226" s="201"/>
      <c r="N226" s="169"/>
      <c r="O226" s="198"/>
    </row>
    <row r="227" spans="2:15" ht="13">
      <c r="B227" s="1"/>
      <c r="C227" s="1"/>
      <c r="D227" s="21"/>
      <c r="E227" s="21"/>
      <c r="F227" s="21"/>
      <c r="G227" s="200"/>
      <c r="H227" s="200"/>
      <c r="I227" s="197"/>
      <c r="J227" s="197"/>
      <c r="K227" s="200"/>
      <c r="L227" s="200"/>
      <c r="M227" s="201"/>
      <c r="N227" s="169"/>
      <c r="O227" s="198"/>
    </row>
    <row r="228" spans="2:15" ht="13">
      <c r="B228" s="1"/>
      <c r="C228" s="1"/>
      <c r="D228" s="21"/>
      <c r="E228" s="21"/>
      <c r="F228" s="21"/>
      <c r="G228" s="200"/>
      <c r="H228" s="200"/>
      <c r="I228" s="197"/>
      <c r="J228" s="197"/>
      <c r="K228" s="200"/>
      <c r="L228" s="200"/>
      <c r="M228" s="201"/>
      <c r="N228" s="169"/>
      <c r="O228" s="198"/>
    </row>
    <row r="229" spans="2:15" ht="13">
      <c r="B229" s="1"/>
      <c r="C229" s="1"/>
      <c r="D229" s="21"/>
      <c r="E229" s="21"/>
      <c r="F229" s="21"/>
      <c r="G229" s="200"/>
      <c r="H229" s="200"/>
      <c r="I229" s="197"/>
      <c r="J229" s="197"/>
      <c r="K229" s="200"/>
      <c r="L229" s="200"/>
      <c r="M229" s="201"/>
      <c r="N229" s="169"/>
      <c r="O229" s="198"/>
    </row>
    <row r="230" spans="2:15" ht="13">
      <c r="B230" s="1"/>
      <c r="C230" s="1"/>
      <c r="D230" s="21"/>
      <c r="E230" s="21"/>
      <c r="F230" s="21"/>
      <c r="G230" s="200"/>
      <c r="H230" s="200"/>
      <c r="I230" s="197"/>
      <c r="J230" s="197"/>
      <c r="K230" s="200"/>
      <c r="L230" s="200"/>
      <c r="M230" s="201"/>
      <c r="N230" s="169"/>
      <c r="O230" s="198"/>
    </row>
    <row r="231" spans="2:15" ht="13">
      <c r="B231" s="1"/>
      <c r="C231" s="1"/>
      <c r="D231" s="21"/>
      <c r="E231" s="21"/>
      <c r="F231" s="21"/>
      <c r="G231" s="200"/>
      <c r="H231" s="200"/>
      <c r="I231" s="197"/>
      <c r="J231" s="197"/>
      <c r="K231" s="200"/>
      <c r="L231" s="200"/>
      <c r="M231" s="201"/>
      <c r="N231" s="169"/>
      <c r="O231" s="198"/>
    </row>
    <row r="232" spans="2:15" ht="13">
      <c r="B232" s="1"/>
      <c r="C232" s="1"/>
      <c r="D232" s="21"/>
      <c r="E232" s="21"/>
      <c r="F232" s="21"/>
      <c r="G232" s="200"/>
      <c r="H232" s="200"/>
      <c r="I232" s="197"/>
      <c r="J232" s="197"/>
      <c r="K232" s="200"/>
      <c r="L232" s="200"/>
      <c r="M232" s="201"/>
      <c r="N232" s="169"/>
      <c r="O232" s="198"/>
    </row>
    <row r="233" spans="2:15" ht="13">
      <c r="B233" s="1"/>
      <c r="C233" s="1"/>
      <c r="D233" s="21"/>
      <c r="E233" s="21"/>
      <c r="F233" s="21"/>
      <c r="G233" s="200"/>
      <c r="H233" s="200"/>
      <c r="I233" s="197"/>
      <c r="J233" s="197"/>
      <c r="K233" s="200"/>
      <c r="L233" s="200"/>
      <c r="M233" s="201"/>
      <c r="N233" s="169"/>
      <c r="O233" s="198"/>
    </row>
    <row r="234" spans="2:15" ht="13">
      <c r="B234" s="1"/>
      <c r="C234" s="1"/>
      <c r="D234" s="21"/>
      <c r="E234" s="21"/>
      <c r="F234" s="21"/>
      <c r="G234" s="200"/>
      <c r="H234" s="200"/>
      <c r="I234" s="197"/>
      <c r="J234" s="197"/>
      <c r="K234" s="200"/>
      <c r="L234" s="200"/>
      <c r="M234" s="201"/>
      <c r="N234" s="169"/>
      <c r="O234" s="198"/>
    </row>
    <row r="235" spans="2:15" ht="13">
      <c r="B235" s="1"/>
      <c r="C235" s="1"/>
      <c r="D235" s="21"/>
      <c r="E235" s="21"/>
      <c r="F235" s="21"/>
      <c r="G235" s="200"/>
      <c r="H235" s="200"/>
      <c r="I235" s="197"/>
      <c r="J235" s="197"/>
      <c r="K235" s="200"/>
      <c r="L235" s="200"/>
      <c r="M235" s="201"/>
      <c r="N235" s="169"/>
      <c r="O235" s="198"/>
    </row>
    <row r="236" spans="2:15" ht="13">
      <c r="B236" s="1"/>
      <c r="C236" s="1"/>
      <c r="D236" s="21"/>
      <c r="E236" s="21"/>
      <c r="F236" s="21"/>
      <c r="G236" s="200"/>
      <c r="H236" s="200"/>
      <c r="I236" s="197"/>
      <c r="J236" s="197"/>
      <c r="K236" s="200"/>
      <c r="L236" s="200"/>
      <c r="M236" s="201"/>
      <c r="N236" s="169"/>
      <c r="O236" s="198"/>
    </row>
    <row r="237" spans="2:15" ht="13">
      <c r="B237" s="1"/>
      <c r="C237" s="1"/>
      <c r="D237" s="21"/>
      <c r="E237" s="21"/>
      <c r="F237" s="21"/>
      <c r="G237" s="200"/>
      <c r="H237" s="200"/>
      <c r="I237" s="197"/>
      <c r="J237" s="197"/>
      <c r="K237" s="200"/>
      <c r="L237" s="200"/>
      <c r="M237" s="201"/>
      <c r="N237" s="169"/>
      <c r="O237" s="198"/>
    </row>
    <row r="238" spans="2:15" ht="13">
      <c r="B238" s="1"/>
      <c r="C238" s="1"/>
      <c r="D238" s="21"/>
      <c r="E238" s="21"/>
      <c r="F238" s="21"/>
      <c r="G238" s="200"/>
      <c r="H238" s="200"/>
      <c r="I238" s="197"/>
      <c r="J238" s="197"/>
      <c r="K238" s="200"/>
      <c r="L238" s="200"/>
      <c r="M238" s="201"/>
      <c r="N238" s="169"/>
      <c r="O238" s="198"/>
    </row>
    <row r="239" spans="2:15" ht="13">
      <c r="B239" s="1"/>
      <c r="C239" s="1"/>
      <c r="D239" s="21"/>
      <c r="E239" s="21"/>
      <c r="F239" s="21"/>
      <c r="G239" s="200"/>
      <c r="H239" s="200"/>
      <c r="I239" s="197"/>
      <c r="J239" s="197"/>
      <c r="K239" s="200"/>
      <c r="L239" s="200"/>
      <c r="M239" s="201"/>
      <c r="N239" s="169"/>
      <c r="O239" s="198"/>
    </row>
    <row r="240" spans="2:15" ht="13">
      <c r="B240" s="1"/>
      <c r="C240" s="1"/>
      <c r="D240" s="21"/>
      <c r="E240" s="21"/>
      <c r="F240" s="21"/>
      <c r="G240" s="200"/>
      <c r="H240" s="200"/>
      <c r="I240" s="197"/>
      <c r="J240" s="197"/>
      <c r="K240" s="200"/>
      <c r="L240" s="200"/>
      <c r="M240" s="201"/>
      <c r="N240" s="169"/>
      <c r="O240" s="198"/>
    </row>
    <row r="241" spans="2:15" ht="13">
      <c r="B241" s="1"/>
      <c r="C241" s="1"/>
      <c r="D241" s="21"/>
      <c r="E241" s="21"/>
      <c r="F241" s="21"/>
      <c r="G241" s="200"/>
      <c r="H241" s="200"/>
      <c r="I241" s="197"/>
      <c r="J241" s="197"/>
      <c r="K241" s="200"/>
      <c r="L241" s="200"/>
      <c r="M241" s="201"/>
      <c r="N241" s="169"/>
      <c r="O241" s="198"/>
    </row>
    <row r="242" spans="2:15" ht="13">
      <c r="B242" s="1"/>
      <c r="C242" s="1"/>
      <c r="D242" s="21"/>
      <c r="E242" s="21"/>
      <c r="F242" s="21"/>
      <c r="G242" s="200"/>
      <c r="H242" s="200"/>
      <c r="I242" s="197"/>
      <c r="J242" s="197"/>
      <c r="K242" s="200"/>
      <c r="L242" s="200"/>
      <c r="M242" s="201"/>
      <c r="N242" s="169"/>
      <c r="O242" s="198"/>
    </row>
    <row r="243" spans="2:15" ht="13">
      <c r="B243" s="1"/>
      <c r="C243" s="1"/>
      <c r="D243" s="21"/>
      <c r="E243" s="21"/>
      <c r="F243" s="21"/>
      <c r="G243" s="200"/>
      <c r="H243" s="200"/>
      <c r="I243" s="197"/>
      <c r="J243" s="197"/>
      <c r="K243" s="200"/>
      <c r="L243" s="200"/>
      <c r="M243" s="201"/>
      <c r="N243" s="169"/>
      <c r="O243" s="198"/>
    </row>
    <row r="244" spans="2:15" ht="13">
      <c r="B244" s="1"/>
      <c r="C244" s="1"/>
      <c r="D244" s="21"/>
      <c r="E244" s="21"/>
      <c r="F244" s="21"/>
      <c r="G244" s="200"/>
      <c r="H244" s="200"/>
      <c r="I244" s="197"/>
      <c r="J244" s="197"/>
      <c r="K244" s="200"/>
      <c r="L244" s="200"/>
      <c r="M244" s="201"/>
      <c r="N244" s="169"/>
      <c r="O244" s="198"/>
    </row>
    <row r="245" spans="2:15" ht="13">
      <c r="B245" s="1"/>
      <c r="C245" s="1"/>
      <c r="D245" s="21"/>
      <c r="E245" s="21"/>
      <c r="F245" s="21"/>
      <c r="G245" s="200"/>
      <c r="H245" s="200"/>
      <c r="I245" s="197"/>
      <c r="J245" s="197"/>
      <c r="K245" s="200"/>
      <c r="L245" s="200"/>
      <c r="M245" s="201"/>
      <c r="N245" s="169"/>
      <c r="O245" s="198"/>
    </row>
    <row r="246" spans="2:15" ht="13">
      <c r="B246" s="1"/>
      <c r="C246" s="1"/>
      <c r="D246" s="21"/>
      <c r="E246" s="21"/>
      <c r="F246" s="21"/>
      <c r="G246" s="200"/>
      <c r="H246" s="200"/>
      <c r="I246" s="197"/>
      <c r="J246" s="197"/>
      <c r="K246" s="200"/>
      <c r="L246" s="200"/>
      <c r="M246" s="201"/>
      <c r="N246" s="169"/>
      <c r="O246" s="198"/>
    </row>
    <row r="247" spans="2:15" ht="13">
      <c r="B247" s="1"/>
      <c r="C247" s="1"/>
      <c r="D247" s="21"/>
      <c r="E247" s="21"/>
      <c r="F247" s="21"/>
      <c r="G247" s="200"/>
      <c r="H247" s="200"/>
      <c r="I247" s="197"/>
      <c r="J247" s="197"/>
      <c r="K247" s="200"/>
      <c r="L247" s="200"/>
      <c r="M247" s="201"/>
      <c r="N247" s="169"/>
      <c r="O247" s="198"/>
    </row>
    <row r="248" spans="2:15" ht="13">
      <c r="B248" s="1"/>
      <c r="C248" s="1"/>
      <c r="D248" s="21"/>
      <c r="E248" s="21"/>
      <c r="F248" s="21"/>
      <c r="G248" s="200"/>
      <c r="H248" s="200"/>
      <c r="I248" s="197"/>
      <c r="J248" s="197"/>
      <c r="K248" s="200"/>
      <c r="L248" s="200"/>
      <c r="M248" s="201"/>
      <c r="N248" s="169"/>
      <c r="O248" s="198"/>
    </row>
    <row r="249" spans="2:15" ht="13">
      <c r="B249" s="1"/>
      <c r="C249" s="1"/>
      <c r="D249" s="21"/>
      <c r="E249" s="21"/>
      <c r="F249" s="21"/>
      <c r="G249" s="200"/>
      <c r="H249" s="200"/>
      <c r="I249" s="197"/>
      <c r="J249" s="197"/>
      <c r="K249" s="200"/>
      <c r="L249" s="200"/>
      <c r="M249" s="201"/>
      <c r="N249" s="169"/>
      <c r="O249" s="198"/>
    </row>
    <row r="250" spans="2:15" ht="13">
      <c r="B250" s="1"/>
      <c r="C250" s="1"/>
      <c r="D250" s="21"/>
      <c r="E250" s="21"/>
      <c r="F250" s="21"/>
      <c r="G250" s="200"/>
      <c r="H250" s="200"/>
      <c r="I250" s="197"/>
      <c r="J250" s="197"/>
      <c r="K250" s="200"/>
      <c r="L250" s="200"/>
      <c r="M250" s="201"/>
      <c r="N250" s="169"/>
      <c r="O250" s="198"/>
    </row>
    <row r="251" spans="2:15" ht="13">
      <c r="B251" s="1"/>
      <c r="C251" s="1"/>
      <c r="D251" s="21"/>
      <c r="E251" s="21"/>
      <c r="F251" s="21"/>
      <c r="G251" s="200"/>
      <c r="H251" s="200"/>
      <c r="I251" s="197"/>
      <c r="J251" s="197"/>
      <c r="K251" s="200"/>
      <c r="L251" s="200"/>
      <c r="M251" s="201"/>
      <c r="N251" s="169"/>
      <c r="O251" s="198"/>
    </row>
    <row r="252" spans="2:15" ht="13">
      <c r="B252" s="1"/>
      <c r="C252" s="1"/>
      <c r="D252" s="21"/>
      <c r="E252" s="21"/>
      <c r="F252" s="21"/>
      <c r="G252" s="200"/>
      <c r="H252" s="200"/>
      <c r="I252" s="197"/>
      <c r="J252" s="197"/>
      <c r="K252" s="200"/>
      <c r="L252" s="200"/>
      <c r="M252" s="201"/>
      <c r="N252" s="169"/>
      <c r="O252" s="198"/>
    </row>
    <row r="253" spans="2:15" ht="13">
      <c r="B253" s="1"/>
      <c r="C253" s="1"/>
      <c r="D253" s="21"/>
      <c r="E253" s="21"/>
      <c r="F253" s="21"/>
      <c r="G253" s="200"/>
      <c r="H253" s="200"/>
      <c r="I253" s="197"/>
      <c r="J253" s="197"/>
      <c r="K253" s="200"/>
      <c r="L253" s="200"/>
      <c r="M253" s="201"/>
      <c r="N253" s="169"/>
      <c r="O253" s="198"/>
    </row>
    <row r="254" spans="2:15" ht="13">
      <c r="B254" s="1"/>
      <c r="C254" s="1"/>
      <c r="D254" s="21"/>
      <c r="E254" s="21"/>
      <c r="F254" s="21"/>
      <c r="G254" s="200"/>
      <c r="H254" s="200"/>
      <c r="I254" s="197"/>
      <c r="J254" s="197"/>
      <c r="K254" s="200"/>
      <c r="L254" s="200"/>
      <c r="M254" s="201"/>
      <c r="N254" s="169"/>
      <c r="O254" s="198"/>
    </row>
    <row r="255" spans="2:15" ht="13">
      <c r="B255" s="1"/>
      <c r="C255" s="1"/>
      <c r="D255" s="21"/>
      <c r="E255" s="21"/>
      <c r="F255" s="21"/>
      <c r="G255" s="200"/>
      <c r="H255" s="200"/>
      <c r="I255" s="197"/>
      <c r="J255" s="197"/>
      <c r="K255" s="200"/>
      <c r="L255" s="200"/>
      <c r="M255" s="201"/>
      <c r="N255" s="169"/>
      <c r="O255" s="198"/>
    </row>
    <row r="256" spans="2:15" ht="13">
      <c r="B256" s="1"/>
      <c r="C256" s="1"/>
      <c r="D256" s="21"/>
      <c r="E256" s="21"/>
      <c r="F256" s="21"/>
      <c r="G256" s="200"/>
      <c r="H256" s="200"/>
      <c r="I256" s="197"/>
      <c r="J256" s="197"/>
      <c r="K256" s="200"/>
      <c r="L256" s="200"/>
      <c r="M256" s="201"/>
      <c r="N256" s="169"/>
      <c r="O256" s="198"/>
    </row>
    <row r="257" spans="2:15" ht="13">
      <c r="B257" s="1"/>
      <c r="C257" s="1"/>
      <c r="D257" s="21"/>
      <c r="E257" s="21"/>
      <c r="F257" s="21"/>
      <c r="G257" s="200"/>
      <c r="H257" s="200"/>
      <c r="I257" s="197"/>
      <c r="J257" s="197"/>
      <c r="K257" s="200"/>
      <c r="L257" s="200"/>
      <c r="M257" s="201"/>
      <c r="N257" s="169"/>
      <c r="O257" s="198"/>
    </row>
    <row r="258" spans="2:15" ht="13">
      <c r="B258" s="1"/>
      <c r="C258" s="1"/>
      <c r="D258" s="21"/>
      <c r="E258" s="21"/>
      <c r="F258" s="21"/>
      <c r="G258" s="200"/>
      <c r="H258" s="200"/>
      <c r="I258" s="197"/>
      <c r="J258" s="197"/>
      <c r="K258" s="200"/>
      <c r="L258" s="200"/>
      <c r="M258" s="201"/>
      <c r="N258" s="169"/>
      <c r="O258" s="198"/>
    </row>
    <row r="259" spans="2:15" ht="13">
      <c r="B259" s="1"/>
      <c r="C259" s="1"/>
      <c r="D259" s="21"/>
      <c r="E259" s="21"/>
      <c r="F259" s="21"/>
      <c r="G259" s="200"/>
      <c r="H259" s="200"/>
      <c r="I259" s="197"/>
      <c r="J259" s="197"/>
      <c r="K259" s="200"/>
      <c r="L259" s="200"/>
      <c r="M259" s="201"/>
      <c r="N259" s="169"/>
      <c r="O259" s="198"/>
    </row>
    <row r="260" spans="2:15" ht="13">
      <c r="B260" s="1"/>
      <c r="C260" s="1"/>
      <c r="D260" s="21"/>
      <c r="E260" s="21"/>
      <c r="F260" s="21"/>
      <c r="G260" s="200"/>
      <c r="H260" s="200"/>
      <c r="I260" s="197"/>
      <c r="J260" s="197"/>
      <c r="K260" s="200"/>
      <c r="L260" s="200"/>
      <c r="M260" s="201"/>
      <c r="N260" s="169"/>
      <c r="O260" s="198"/>
    </row>
    <row r="261" spans="2:15" ht="13">
      <c r="B261" s="1"/>
      <c r="C261" s="1"/>
      <c r="D261" s="21"/>
      <c r="E261" s="21"/>
      <c r="F261" s="21"/>
      <c r="G261" s="200"/>
      <c r="H261" s="200"/>
      <c r="I261" s="197"/>
      <c r="J261" s="197"/>
      <c r="K261" s="200"/>
      <c r="L261" s="200"/>
      <c r="M261" s="201"/>
      <c r="N261" s="169"/>
      <c r="O261" s="198"/>
    </row>
    <row r="262" spans="2:15" ht="13">
      <c r="B262" s="1"/>
      <c r="C262" s="1"/>
      <c r="D262" s="21"/>
      <c r="E262" s="21"/>
      <c r="F262" s="21"/>
      <c r="G262" s="200"/>
      <c r="H262" s="200"/>
      <c r="I262" s="197"/>
      <c r="J262" s="197"/>
      <c r="K262" s="200"/>
      <c r="L262" s="200"/>
      <c r="M262" s="201"/>
      <c r="N262" s="169"/>
      <c r="O262" s="198"/>
    </row>
    <row r="263" spans="2:15" ht="13">
      <c r="B263" s="1"/>
      <c r="C263" s="1"/>
      <c r="D263" s="21"/>
      <c r="E263" s="21"/>
      <c r="F263" s="21"/>
      <c r="G263" s="200"/>
      <c r="H263" s="200"/>
      <c r="I263" s="197"/>
      <c r="J263" s="197"/>
      <c r="K263" s="200"/>
      <c r="L263" s="200"/>
      <c r="M263" s="201"/>
      <c r="N263" s="169"/>
      <c r="O263" s="198"/>
    </row>
    <row r="264" spans="2:15" ht="13">
      <c r="B264" s="1"/>
      <c r="C264" s="1"/>
      <c r="D264" s="21"/>
      <c r="E264" s="21"/>
      <c r="F264" s="21"/>
      <c r="G264" s="200"/>
      <c r="H264" s="200"/>
      <c r="I264" s="197"/>
      <c r="J264" s="197"/>
      <c r="K264" s="200"/>
      <c r="L264" s="200"/>
      <c r="M264" s="201"/>
      <c r="N264" s="169"/>
      <c r="O264" s="198"/>
    </row>
    <row r="265" spans="2:15" ht="13">
      <c r="B265" s="1"/>
      <c r="C265" s="1"/>
      <c r="D265" s="21"/>
      <c r="E265" s="21"/>
      <c r="F265" s="21"/>
      <c r="G265" s="200"/>
      <c r="H265" s="200"/>
      <c r="I265" s="197"/>
      <c r="J265" s="197"/>
      <c r="K265" s="200"/>
      <c r="L265" s="200"/>
      <c r="M265" s="201"/>
      <c r="N265" s="169"/>
      <c r="O265" s="198"/>
    </row>
    <row r="266" spans="2:15" ht="13">
      <c r="B266" s="1"/>
      <c r="C266" s="1"/>
      <c r="D266" s="21"/>
      <c r="E266" s="21"/>
      <c r="F266" s="21"/>
      <c r="G266" s="200"/>
      <c r="H266" s="200"/>
      <c r="I266" s="197"/>
      <c r="J266" s="197"/>
      <c r="K266" s="200"/>
      <c r="L266" s="200"/>
      <c r="M266" s="201"/>
      <c r="N266" s="169"/>
      <c r="O266" s="198"/>
    </row>
    <row r="267" spans="2:15" ht="13">
      <c r="B267" s="1"/>
      <c r="C267" s="1"/>
      <c r="D267" s="21"/>
      <c r="E267" s="21"/>
      <c r="F267" s="21"/>
      <c r="G267" s="200"/>
      <c r="H267" s="200"/>
      <c r="I267" s="197"/>
      <c r="J267" s="197"/>
      <c r="K267" s="200"/>
      <c r="L267" s="200"/>
      <c r="M267" s="201"/>
      <c r="N267" s="169"/>
      <c r="O267" s="198"/>
    </row>
    <row r="268" spans="2:15" ht="13">
      <c r="B268" s="1"/>
      <c r="C268" s="1"/>
      <c r="D268" s="21"/>
      <c r="E268" s="21"/>
      <c r="F268" s="21"/>
      <c r="G268" s="200"/>
      <c r="H268" s="200"/>
      <c r="I268" s="197"/>
      <c r="J268" s="197"/>
      <c r="K268" s="200"/>
      <c r="L268" s="200"/>
      <c r="M268" s="201"/>
      <c r="N268" s="169"/>
      <c r="O268" s="198"/>
    </row>
    <row r="269" spans="2:15" ht="13">
      <c r="B269" s="1"/>
      <c r="C269" s="1"/>
      <c r="D269" s="21"/>
      <c r="E269" s="21"/>
      <c r="F269" s="21"/>
      <c r="G269" s="200"/>
      <c r="H269" s="200"/>
      <c r="I269" s="197"/>
      <c r="J269" s="197"/>
      <c r="K269" s="200"/>
      <c r="L269" s="200"/>
      <c r="M269" s="201"/>
      <c r="N269" s="169"/>
      <c r="O269" s="198"/>
    </row>
    <row r="270" spans="2:15" ht="13">
      <c r="B270" s="1"/>
      <c r="C270" s="1"/>
      <c r="D270" s="21"/>
      <c r="E270" s="21"/>
      <c r="F270" s="21"/>
      <c r="G270" s="200"/>
      <c r="H270" s="200"/>
      <c r="I270" s="197"/>
      <c r="J270" s="197"/>
      <c r="K270" s="200"/>
      <c r="L270" s="200"/>
      <c r="M270" s="201"/>
      <c r="N270" s="169"/>
      <c r="O270" s="198"/>
    </row>
    <row r="271" spans="2:15" ht="13">
      <c r="B271" s="1"/>
      <c r="C271" s="1"/>
      <c r="D271" s="21"/>
      <c r="E271" s="21"/>
      <c r="F271" s="21"/>
      <c r="G271" s="200"/>
      <c r="H271" s="200"/>
      <c r="I271" s="197"/>
      <c r="J271" s="197"/>
      <c r="K271" s="200"/>
      <c r="L271" s="200"/>
      <c r="M271" s="201"/>
      <c r="N271" s="169"/>
      <c r="O271" s="198"/>
    </row>
    <row r="272" spans="2:15" ht="13">
      <c r="B272" s="1"/>
      <c r="C272" s="1"/>
      <c r="D272" s="21"/>
      <c r="E272" s="21"/>
      <c r="F272" s="21"/>
      <c r="G272" s="200"/>
      <c r="H272" s="200"/>
      <c r="I272" s="197"/>
      <c r="J272" s="197"/>
      <c r="K272" s="200"/>
      <c r="L272" s="200"/>
      <c r="M272" s="201"/>
      <c r="N272" s="169"/>
      <c r="O272" s="198"/>
    </row>
    <row r="273" spans="2:15" ht="13">
      <c r="B273" s="1"/>
      <c r="C273" s="1"/>
      <c r="D273" s="21"/>
      <c r="E273" s="21"/>
      <c r="F273" s="21"/>
      <c r="G273" s="200"/>
      <c r="H273" s="200"/>
      <c r="I273" s="197"/>
      <c r="J273" s="197"/>
      <c r="K273" s="200"/>
      <c r="L273" s="200"/>
      <c r="M273" s="201"/>
      <c r="N273" s="169"/>
      <c r="O273" s="198"/>
    </row>
    <row r="274" spans="2:15" ht="13">
      <c r="B274" s="1"/>
      <c r="C274" s="1"/>
      <c r="D274" s="21"/>
      <c r="E274" s="21"/>
      <c r="F274" s="21"/>
      <c r="G274" s="200"/>
      <c r="H274" s="200"/>
      <c r="I274" s="197"/>
      <c r="J274" s="197"/>
      <c r="K274" s="200"/>
      <c r="L274" s="200"/>
      <c r="M274" s="201"/>
      <c r="N274" s="169"/>
      <c r="O274" s="198"/>
    </row>
    <row r="275" spans="2:15" ht="13">
      <c r="B275" s="1"/>
      <c r="C275" s="1"/>
      <c r="D275" s="21"/>
      <c r="E275" s="21"/>
      <c r="F275" s="21"/>
      <c r="G275" s="200"/>
      <c r="H275" s="200"/>
      <c r="I275" s="197"/>
      <c r="J275" s="197"/>
      <c r="K275" s="200"/>
      <c r="L275" s="200"/>
      <c r="M275" s="201"/>
      <c r="N275" s="169"/>
      <c r="O275" s="198"/>
    </row>
    <row r="276" spans="2:15" ht="13">
      <c r="B276" s="1"/>
      <c r="C276" s="1"/>
      <c r="D276" s="21"/>
      <c r="E276" s="21"/>
      <c r="F276" s="21"/>
      <c r="G276" s="200"/>
      <c r="H276" s="200"/>
      <c r="I276" s="197"/>
      <c r="J276" s="197"/>
      <c r="K276" s="200"/>
      <c r="L276" s="200"/>
      <c r="M276" s="201"/>
      <c r="N276" s="169"/>
      <c r="O276" s="198"/>
    </row>
    <row r="277" spans="2:15" ht="13">
      <c r="B277" s="1"/>
      <c r="C277" s="1"/>
      <c r="D277" s="21"/>
      <c r="E277" s="21"/>
      <c r="F277" s="21"/>
      <c r="G277" s="200"/>
      <c r="H277" s="200"/>
      <c r="I277" s="197"/>
      <c r="J277" s="197"/>
      <c r="K277" s="200"/>
      <c r="L277" s="200"/>
      <c r="M277" s="201"/>
      <c r="N277" s="169"/>
      <c r="O277" s="198"/>
    </row>
    <row r="278" spans="2:15" ht="13">
      <c r="D278" s="24"/>
      <c r="E278" s="24"/>
      <c r="F278" s="24"/>
      <c r="G278" s="200"/>
      <c r="H278" s="200"/>
      <c r="I278" s="201"/>
      <c r="J278" s="201"/>
      <c r="K278" s="200"/>
      <c r="L278" s="200"/>
      <c r="M278" s="201"/>
      <c r="N278" s="169"/>
      <c r="O278" s="198"/>
    </row>
    <row r="279" spans="2:15" ht="13">
      <c r="D279" s="24"/>
      <c r="E279" s="24"/>
      <c r="F279" s="24"/>
      <c r="G279" s="200"/>
      <c r="H279" s="200"/>
      <c r="I279" s="201"/>
      <c r="J279" s="201"/>
      <c r="K279" s="200"/>
      <c r="L279" s="200"/>
      <c r="M279" s="201"/>
      <c r="N279" s="169"/>
      <c r="O279" s="198"/>
    </row>
    <row r="280" spans="2:15" ht="13">
      <c r="D280" s="24"/>
      <c r="E280" s="24"/>
      <c r="F280" s="24"/>
      <c r="G280" s="200"/>
      <c r="H280" s="200"/>
      <c r="I280" s="201"/>
      <c r="J280" s="201"/>
      <c r="K280" s="200"/>
      <c r="L280" s="200"/>
      <c r="M280" s="201"/>
      <c r="N280" s="169"/>
      <c r="O280" s="198"/>
    </row>
    <row r="281" spans="2:15" ht="13">
      <c r="D281" s="24"/>
      <c r="E281" s="24"/>
      <c r="F281" s="24"/>
      <c r="G281" s="200"/>
      <c r="H281" s="200"/>
      <c r="I281" s="201"/>
      <c r="J281" s="201"/>
      <c r="K281" s="200"/>
      <c r="L281" s="200"/>
      <c r="M281" s="201"/>
      <c r="N281" s="169"/>
      <c r="O281" s="198"/>
    </row>
    <row r="282" spans="2:15" ht="13">
      <c r="D282" s="24"/>
      <c r="E282" s="24"/>
      <c r="F282" s="24"/>
      <c r="G282" s="200"/>
      <c r="H282" s="200"/>
      <c r="I282" s="201"/>
      <c r="J282" s="201"/>
      <c r="K282" s="200"/>
      <c r="L282" s="200"/>
      <c r="M282" s="201"/>
      <c r="N282" s="169"/>
      <c r="O282" s="198"/>
    </row>
    <row r="283" spans="2:15" ht="13">
      <c r="D283" s="24"/>
      <c r="E283" s="24"/>
      <c r="F283" s="24"/>
      <c r="G283" s="200"/>
      <c r="H283" s="200"/>
      <c r="I283" s="201"/>
      <c r="J283" s="201"/>
      <c r="K283" s="200"/>
      <c r="L283" s="200"/>
      <c r="M283" s="201"/>
      <c r="N283" s="169"/>
      <c r="O283" s="198"/>
    </row>
    <row r="284" spans="2:15" ht="13">
      <c r="D284" s="24"/>
      <c r="E284" s="24"/>
      <c r="F284" s="24"/>
      <c r="G284" s="200"/>
      <c r="H284" s="200"/>
      <c r="I284" s="201"/>
      <c r="J284" s="201"/>
      <c r="K284" s="200"/>
      <c r="L284" s="200"/>
      <c r="M284" s="201"/>
      <c r="N284" s="169"/>
      <c r="O284" s="198"/>
    </row>
    <row r="285" spans="2:15" ht="13">
      <c r="D285" s="24"/>
      <c r="E285" s="24"/>
      <c r="F285" s="24"/>
      <c r="G285" s="200"/>
      <c r="H285" s="200"/>
      <c r="I285" s="201"/>
      <c r="J285" s="201"/>
      <c r="K285" s="200"/>
      <c r="L285" s="200"/>
      <c r="M285" s="201"/>
      <c r="N285" s="169"/>
      <c r="O285" s="198"/>
    </row>
    <row r="286" spans="2:15" ht="13">
      <c r="D286" s="24"/>
      <c r="E286" s="24"/>
      <c r="F286" s="24"/>
      <c r="G286" s="200"/>
      <c r="H286" s="200"/>
      <c r="I286" s="201"/>
      <c r="J286" s="201"/>
      <c r="K286" s="200"/>
      <c r="L286" s="200"/>
      <c r="M286" s="201"/>
      <c r="N286" s="169"/>
      <c r="O286" s="198"/>
    </row>
    <row r="287" spans="2:15" ht="13">
      <c r="D287" s="24"/>
      <c r="E287" s="24"/>
      <c r="F287" s="24"/>
      <c r="G287" s="200"/>
      <c r="H287" s="200"/>
      <c r="I287" s="201"/>
      <c r="J287" s="201"/>
      <c r="K287" s="200"/>
      <c r="L287" s="200"/>
      <c r="M287" s="201"/>
      <c r="N287" s="169"/>
      <c r="O287" s="198"/>
    </row>
    <row r="288" spans="2:15" ht="13">
      <c r="D288" s="24"/>
      <c r="E288" s="24"/>
      <c r="F288" s="24"/>
      <c r="G288" s="200"/>
      <c r="H288" s="200"/>
      <c r="I288" s="201"/>
      <c r="J288" s="201"/>
      <c r="K288" s="200"/>
      <c r="L288" s="200"/>
      <c r="M288" s="201"/>
      <c r="N288" s="169"/>
      <c r="O288" s="198"/>
    </row>
    <row r="289" spans="4:15" ht="13">
      <c r="D289" s="24"/>
      <c r="E289" s="24"/>
      <c r="F289" s="24"/>
      <c r="G289" s="200"/>
      <c r="H289" s="200"/>
      <c r="I289" s="201"/>
      <c r="J289" s="201"/>
      <c r="K289" s="200"/>
      <c r="L289" s="200"/>
      <c r="M289" s="201"/>
      <c r="N289" s="169"/>
      <c r="O289" s="198"/>
    </row>
    <row r="290" spans="4:15" ht="13">
      <c r="D290" s="24"/>
      <c r="E290" s="24"/>
      <c r="F290" s="24"/>
      <c r="G290" s="200"/>
      <c r="H290" s="200"/>
      <c r="I290" s="201"/>
      <c r="J290" s="201"/>
      <c r="K290" s="200"/>
      <c r="L290" s="200"/>
      <c r="M290" s="201"/>
      <c r="N290" s="169"/>
      <c r="O290" s="198"/>
    </row>
    <row r="291" spans="4:15" ht="13">
      <c r="D291" s="24"/>
      <c r="E291" s="24"/>
      <c r="F291" s="24"/>
      <c r="G291" s="200"/>
      <c r="H291" s="200"/>
      <c r="I291" s="201"/>
      <c r="J291" s="201"/>
      <c r="K291" s="200"/>
      <c r="L291" s="200"/>
      <c r="M291" s="201"/>
      <c r="N291" s="169"/>
      <c r="O291" s="198"/>
    </row>
    <row r="292" spans="4:15" ht="13">
      <c r="D292" s="24"/>
      <c r="E292" s="24"/>
      <c r="F292" s="24"/>
      <c r="G292" s="200"/>
      <c r="H292" s="200"/>
      <c r="I292" s="201"/>
      <c r="J292" s="201"/>
      <c r="K292" s="200"/>
      <c r="L292" s="200"/>
      <c r="M292" s="201"/>
      <c r="N292" s="169"/>
      <c r="O292" s="198"/>
    </row>
    <row r="293" spans="4:15" ht="13">
      <c r="D293" s="24"/>
      <c r="E293" s="24"/>
      <c r="F293" s="24"/>
      <c r="G293" s="200"/>
      <c r="H293" s="200"/>
      <c r="I293" s="201"/>
      <c r="J293" s="201"/>
      <c r="K293" s="200"/>
      <c r="L293" s="200"/>
      <c r="M293" s="201"/>
      <c r="N293" s="169"/>
      <c r="O293" s="198"/>
    </row>
    <row r="294" spans="4:15" ht="13">
      <c r="D294" s="24"/>
      <c r="E294" s="24"/>
      <c r="F294" s="24"/>
      <c r="G294" s="200"/>
      <c r="H294" s="200"/>
      <c r="I294" s="201"/>
      <c r="J294" s="201"/>
      <c r="K294" s="200"/>
      <c r="L294" s="200"/>
      <c r="M294" s="201"/>
      <c r="N294" s="169"/>
      <c r="O294" s="198"/>
    </row>
    <row r="295" spans="4:15" ht="13">
      <c r="D295" s="24"/>
      <c r="E295" s="24"/>
      <c r="F295" s="24"/>
      <c r="G295" s="200"/>
      <c r="H295" s="200"/>
      <c r="I295" s="201"/>
      <c r="J295" s="201"/>
      <c r="K295" s="200"/>
      <c r="L295" s="200"/>
      <c r="M295" s="201"/>
      <c r="N295" s="169"/>
      <c r="O295" s="198"/>
    </row>
    <row r="296" spans="4:15" ht="13">
      <c r="D296" s="24"/>
      <c r="E296" s="24"/>
      <c r="F296" s="24"/>
      <c r="G296" s="200"/>
      <c r="H296" s="200"/>
      <c r="I296" s="201"/>
      <c r="J296" s="201"/>
      <c r="K296" s="200"/>
      <c r="L296" s="200"/>
      <c r="M296" s="201"/>
      <c r="N296" s="169"/>
      <c r="O296" s="198"/>
    </row>
    <row r="297" spans="4:15" ht="13">
      <c r="D297" s="24"/>
      <c r="E297" s="24"/>
      <c r="F297" s="24"/>
      <c r="G297" s="200"/>
      <c r="H297" s="200"/>
      <c r="I297" s="201"/>
      <c r="J297" s="201"/>
      <c r="K297" s="200"/>
      <c r="L297" s="200"/>
      <c r="M297" s="201"/>
      <c r="N297" s="169"/>
      <c r="O297" s="198"/>
    </row>
    <row r="298" spans="4:15" ht="13">
      <c r="D298" s="24"/>
      <c r="E298" s="24"/>
      <c r="F298" s="24"/>
      <c r="G298" s="200"/>
      <c r="H298" s="200"/>
      <c r="I298" s="201"/>
      <c r="J298" s="201"/>
      <c r="K298" s="200"/>
      <c r="L298" s="200"/>
      <c r="M298" s="201"/>
      <c r="N298" s="169"/>
      <c r="O298" s="198"/>
    </row>
    <row r="299" spans="4:15" ht="13">
      <c r="D299" s="24"/>
      <c r="E299" s="24"/>
      <c r="F299" s="24"/>
      <c r="G299" s="200"/>
      <c r="H299" s="200"/>
      <c r="I299" s="201"/>
      <c r="J299" s="201"/>
      <c r="K299" s="200"/>
      <c r="L299" s="200"/>
      <c r="M299" s="201"/>
      <c r="N299" s="169"/>
      <c r="O299" s="198"/>
    </row>
    <row r="300" spans="4:15" ht="13">
      <c r="D300" s="24"/>
      <c r="E300" s="24"/>
      <c r="F300" s="24"/>
      <c r="G300" s="200"/>
      <c r="H300" s="200"/>
      <c r="I300" s="201"/>
      <c r="J300" s="201"/>
      <c r="K300" s="200"/>
      <c r="L300" s="200"/>
      <c r="M300" s="201"/>
      <c r="N300" s="169"/>
      <c r="O300" s="198"/>
    </row>
    <row r="301" spans="4:15" ht="13">
      <c r="D301" s="24"/>
      <c r="E301" s="24"/>
      <c r="F301" s="24"/>
      <c r="G301" s="200"/>
      <c r="H301" s="200"/>
      <c r="I301" s="201"/>
      <c r="J301" s="201"/>
      <c r="K301" s="200"/>
      <c r="L301" s="200"/>
      <c r="M301" s="201"/>
      <c r="N301" s="169"/>
      <c r="O301" s="198"/>
    </row>
    <row r="302" spans="4:15" ht="13">
      <c r="D302" s="24"/>
      <c r="E302" s="24"/>
      <c r="F302" s="24"/>
      <c r="G302" s="200"/>
      <c r="H302" s="200"/>
      <c r="I302" s="201"/>
      <c r="J302" s="201"/>
      <c r="K302" s="200"/>
      <c r="L302" s="200"/>
      <c r="M302" s="201"/>
      <c r="N302" s="169"/>
      <c r="O302" s="198"/>
    </row>
    <row r="303" spans="4:15" ht="13">
      <c r="D303" s="24"/>
      <c r="E303" s="24"/>
      <c r="F303" s="24"/>
      <c r="G303" s="200"/>
      <c r="H303" s="200"/>
      <c r="I303" s="201"/>
      <c r="J303" s="201"/>
      <c r="K303" s="200"/>
      <c r="L303" s="200"/>
      <c r="M303" s="201"/>
      <c r="N303" s="169"/>
      <c r="O303" s="198"/>
    </row>
    <row r="304" spans="4:15" ht="13">
      <c r="D304" s="24"/>
      <c r="E304" s="24"/>
      <c r="F304" s="24"/>
      <c r="G304" s="200"/>
      <c r="H304" s="200"/>
      <c r="I304" s="201"/>
      <c r="J304" s="201"/>
      <c r="K304" s="200"/>
      <c r="L304" s="200"/>
      <c r="M304" s="201"/>
      <c r="N304" s="169"/>
      <c r="O304" s="198"/>
    </row>
    <row r="305" spans="4:15" ht="13">
      <c r="D305" s="24"/>
      <c r="E305" s="24"/>
      <c r="F305" s="24"/>
      <c r="G305" s="200"/>
      <c r="H305" s="200"/>
      <c r="I305" s="201"/>
      <c r="J305" s="201"/>
      <c r="K305" s="200"/>
      <c r="L305" s="200"/>
      <c r="M305" s="201"/>
      <c r="N305" s="169"/>
      <c r="O305" s="198"/>
    </row>
    <row r="306" spans="4:15" ht="13">
      <c r="D306" s="24"/>
      <c r="E306" s="24"/>
      <c r="F306" s="24"/>
      <c r="G306" s="200"/>
      <c r="H306" s="200"/>
      <c r="I306" s="201"/>
      <c r="J306" s="201"/>
      <c r="K306" s="200"/>
      <c r="L306" s="200"/>
      <c r="M306" s="201"/>
      <c r="N306" s="169"/>
      <c r="O306" s="198"/>
    </row>
    <row r="307" spans="4:15" ht="13">
      <c r="D307" s="24"/>
      <c r="E307" s="24"/>
      <c r="F307" s="24"/>
      <c r="G307" s="200"/>
      <c r="H307" s="200"/>
      <c r="I307" s="201"/>
      <c r="J307" s="201"/>
      <c r="K307" s="200"/>
      <c r="L307" s="200"/>
      <c r="M307" s="201"/>
      <c r="N307" s="169"/>
      <c r="O307" s="198"/>
    </row>
    <row r="308" spans="4:15" ht="13">
      <c r="D308" s="24"/>
      <c r="E308" s="24"/>
      <c r="F308" s="24"/>
      <c r="G308" s="200"/>
      <c r="H308" s="200"/>
      <c r="I308" s="201"/>
      <c r="J308" s="201"/>
      <c r="K308" s="200"/>
      <c r="L308" s="200"/>
      <c r="M308" s="201"/>
      <c r="N308" s="169"/>
      <c r="O308" s="198"/>
    </row>
    <row r="309" spans="4:15" ht="13">
      <c r="D309" s="24"/>
      <c r="E309" s="24"/>
      <c r="F309" s="24"/>
      <c r="G309" s="200"/>
      <c r="H309" s="200"/>
      <c r="I309" s="201"/>
      <c r="J309" s="201"/>
      <c r="K309" s="200"/>
      <c r="L309" s="200"/>
      <c r="M309" s="201"/>
      <c r="N309" s="169"/>
      <c r="O309" s="198"/>
    </row>
    <row r="310" spans="4:15" ht="13">
      <c r="D310" s="24"/>
      <c r="E310" s="24"/>
      <c r="F310" s="24"/>
      <c r="G310" s="200"/>
      <c r="H310" s="200"/>
      <c r="I310" s="201"/>
      <c r="J310" s="201"/>
      <c r="K310" s="200"/>
      <c r="L310" s="200"/>
      <c r="M310" s="201"/>
      <c r="N310" s="169"/>
      <c r="O310" s="198"/>
    </row>
    <row r="311" spans="4:15" ht="13">
      <c r="D311" s="24"/>
      <c r="E311" s="24"/>
      <c r="F311" s="24"/>
      <c r="G311" s="200"/>
      <c r="H311" s="200"/>
      <c r="I311" s="201"/>
      <c r="J311" s="201"/>
      <c r="K311" s="200"/>
      <c r="L311" s="200"/>
      <c r="M311" s="201"/>
      <c r="N311" s="169"/>
      <c r="O311" s="198"/>
    </row>
    <row r="312" spans="4:15" ht="13">
      <c r="D312" s="24"/>
      <c r="E312" s="24"/>
      <c r="F312" s="24"/>
      <c r="G312" s="200"/>
      <c r="H312" s="200"/>
      <c r="I312" s="201"/>
      <c r="J312" s="201"/>
      <c r="K312" s="200"/>
      <c r="L312" s="200"/>
      <c r="M312" s="201"/>
      <c r="N312" s="169"/>
      <c r="O312" s="198"/>
    </row>
    <row r="313" spans="4:15" ht="13">
      <c r="D313" s="24"/>
      <c r="E313" s="24"/>
      <c r="F313" s="24"/>
      <c r="G313" s="200"/>
      <c r="H313" s="200"/>
      <c r="I313" s="201"/>
      <c r="J313" s="201"/>
      <c r="K313" s="200"/>
      <c r="L313" s="200"/>
      <c r="M313" s="201"/>
      <c r="N313" s="169"/>
      <c r="O313" s="198"/>
    </row>
    <row r="314" spans="4:15" ht="13">
      <c r="D314" s="24"/>
      <c r="E314" s="24"/>
      <c r="F314" s="24"/>
      <c r="G314" s="200"/>
      <c r="H314" s="200"/>
      <c r="I314" s="201"/>
      <c r="J314" s="201"/>
      <c r="K314" s="200"/>
      <c r="L314" s="200"/>
      <c r="M314" s="201"/>
      <c r="N314" s="169"/>
      <c r="O314" s="198"/>
    </row>
    <row r="315" spans="4:15" ht="13">
      <c r="D315" s="24"/>
      <c r="E315" s="24"/>
      <c r="F315" s="24"/>
      <c r="G315" s="200"/>
      <c r="H315" s="200"/>
      <c r="I315" s="201"/>
      <c r="J315" s="201"/>
      <c r="K315" s="200"/>
      <c r="L315" s="200"/>
      <c r="M315" s="201"/>
      <c r="N315" s="169"/>
      <c r="O315" s="198"/>
    </row>
    <row r="316" spans="4:15" ht="13">
      <c r="D316" s="24"/>
      <c r="E316" s="24"/>
      <c r="F316" s="24"/>
      <c r="G316" s="200"/>
      <c r="H316" s="200"/>
      <c r="I316" s="201"/>
      <c r="J316" s="201"/>
      <c r="K316" s="200"/>
      <c r="L316" s="200"/>
      <c r="M316" s="201"/>
      <c r="N316" s="169"/>
      <c r="O316" s="198"/>
    </row>
    <row r="317" spans="4:15" ht="13">
      <c r="D317" s="24"/>
      <c r="E317" s="24"/>
      <c r="F317" s="24"/>
      <c r="G317" s="200"/>
      <c r="H317" s="200"/>
      <c r="I317" s="201"/>
      <c r="J317" s="201"/>
      <c r="K317" s="200"/>
      <c r="L317" s="200"/>
      <c r="M317" s="201"/>
      <c r="N317" s="169"/>
      <c r="O317" s="198"/>
    </row>
    <row r="318" spans="4:15" ht="13">
      <c r="D318" s="24"/>
      <c r="E318" s="24"/>
      <c r="F318" s="24"/>
      <c r="G318" s="200"/>
      <c r="H318" s="200"/>
      <c r="I318" s="201"/>
      <c r="J318" s="201"/>
      <c r="K318" s="200"/>
      <c r="L318" s="200"/>
      <c r="M318" s="201"/>
      <c r="N318" s="169"/>
      <c r="O318" s="198"/>
    </row>
    <row r="319" spans="4:15" ht="13">
      <c r="D319" s="24"/>
      <c r="E319" s="24"/>
      <c r="F319" s="24"/>
      <c r="G319" s="200"/>
      <c r="H319" s="200"/>
      <c r="I319" s="201"/>
      <c r="J319" s="201"/>
      <c r="K319" s="200"/>
      <c r="L319" s="200"/>
      <c r="M319" s="201"/>
      <c r="N319" s="169"/>
      <c r="O319" s="198"/>
    </row>
    <row r="320" spans="4:15" ht="13">
      <c r="D320" s="24"/>
      <c r="E320" s="24"/>
      <c r="F320" s="24"/>
      <c r="G320" s="200"/>
      <c r="H320" s="200"/>
      <c r="I320" s="201"/>
      <c r="J320" s="201"/>
      <c r="K320" s="200"/>
      <c r="L320" s="200"/>
      <c r="M320" s="201"/>
      <c r="N320" s="169"/>
      <c r="O320" s="198"/>
    </row>
    <row r="321" spans="4:15" ht="13">
      <c r="D321" s="24"/>
      <c r="E321" s="24"/>
      <c r="F321" s="24"/>
      <c r="G321" s="200"/>
      <c r="H321" s="200"/>
      <c r="I321" s="201"/>
      <c r="J321" s="201"/>
      <c r="K321" s="200"/>
      <c r="L321" s="200"/>
      <c r="M321" s="201"/>
      <c r="N321" s="169"/>
      <c r="O321" s="198"/>
    </row>
    <row r="322" spans="4:15" ht="13">
      <c r="D322" s="24"/>
      <c r="E322" s="24"/>
      <c r="F322" s="24"/>
      <c r="G322" s="200"/>
      <c r="H322" s="200"/>
      <c r="I322" s="201"/>
      <c r="J322" s="201"/>
      <c r="K322" s="200"/>
      <c r="L322" s="200"/>
      <c r="M322" s="201"/>
      <c r="N322" s="169"/>
      <c r="O322" s="198"/>
    </row>
    <row r="323" spans="4:15" ht="13">
      <c r="D323" s="24"/>
      <c r="E323" s="24"/>
      <c r="F323" s="24"/>
      <c r="G323" s="200"/>
      <c r="H323" s="200"/>
      <c r="I323" s="201"/>
      <c r="J323" s="201"/>
      <c r="K323" s="200"/>
      <c r="L323" s="200"/>
      <c r="M323" s="201"/>
      <c r="N323" s="169"/>
      <c r="O323" s="198"/>
    </row>
    <row r="324" spans="4:15" ht="13">
      <c r="D324" s="24"/>
      <c r="E324" s="24"/>
      <c r="F324" s="24"/>
      <c r="G324" s="200"/>
      <c r="H324" s="200"/>
      <c r="I324" s="201"/>
      <c r="J324" s="201"/>
      <c r="K324" s="200"/>
      <c r="L324" s="200"/>
      <c r="M324" s="201"/>
      <c r="N324" s="169"/>
      <c r="O324" s="198"/>
    </row>
    <row r="325" spans="4:15" ht="13">
      <c r="D325" s="24"/>
      <c r="E325" s="24"/>
      <c r="F325" s="24"/>
      <c r="G325" s="200"/>
      <c r="H325" s="200"/>
      <c r="I325" s="201"/>
      <c r="J325" s="201"/>
      <c r="K325" s="200"/>
      <c r="L325" s="200"/>
      <c r="M325" s="201"/>
      <c r="N325" s="169"/>
      <c r="O325" s="198"/>
    </row>
    <row r="326" spans="4:15" ht="13">
      <c r="D326" s="24"/>
      <c r="E326" s="24"/>
      <c r="F326" s="24"/>
      <c r="G326" s="200"/>
      <c r="H326" s="200"/>
      <c r="I326" s="201"/>
      <c r="J326" s="201"/>
      <c r="K326" s="200"/>
      <c r="L326" s="200"/>
      <c r="M326" s="201"/>
      <c r="N326" s="169"/>
      <c r="O326" s="198"/>
    </row>
    <row r="327" spans="4:15" ht="13">
      <c r="D327" s="24"/>
      <c r="E327" s="24"/>
      <c r="F327" s="24"/>
      <c r="G327" s="200"/>
      <c r="H327" s="200"/>
      <c r="I327" s="201"/>
      <c r="J327" s="201"/>
      <c r="K327" s="200"/>
      <c r="L327" s="200"/>
      <c r="M327" s="201"/>
      <c r="N327" s="169"/>
      <c r="O327" s="198"/>
    </row>
    <row r="328" spans="4:15" ht="13">
      <c r="D328" s="24"/>
      <c r="E328" s="24"/>
      <c r="F328" s="24"/>
      <c r="G328" s="200"/>
      <c r="H328" s="200"/>
      <c r="I328" s="201"/>
      <c r="J328" s="201"/>
      <c r="K328" s="200"/>
      <c r="L328" s="200"/>
      <c r="M328" s="201"/>
      <c r="N328" s="169"/>
      <c r="O328" s="198"/>
    </row>
    <row r="329" spans="4:15" ht="13">
      <c r="D329" s="24"/>
      <c r="E329" s="24"/>
      <c r="F329" s="24"/>
      <c r="G329" s="200"/>
      <c r="H329" s="200"/>
      <c r="I329" s="201"/>
      <c r="J329" s="201"/>
      <c r="K329" s="200"/>
      <c r="L329" s="200"/>
      <c r="M329" s="201"/>
      <c r="N329" s="169"/>
      <c r="O329" s="198"/>
    </row>
    <row r="330" spans="4:15" ht="13">
      <c r="D330" s="24"/>
      <c r="E330" s="24"/>
      <c r="F330" s="24"/>
      <c r="G330" s="200"/>
      <c r="H330" s="200"/>
      <c r="I330" s="201"/>
      <c r="J330" s="201"/>
      <c r="K330" s="200"/>
      <c r="L330" s="200"/>
      <c r="M330" s="201"/>
      <c r="N330" s="169"/>
      <c r="O330" s="198"/>
    </row>
    <row r="331" spans="4:15" ht="13">
      <c r="D331" s="24"/>
      <c r="E331" s="24"/>
      <c r="F331" s="24"/>
      <c r="G331" s="200"/>
      <c r="H331" s="200"/>
      <c r="I331" s="201"/>
      <c r="J331" s="201"/>
      <c r="K331" s="200"/>
      <c r="L331" s="200"/>
      <c r="M331" s="201"/>
      <c r="N331" s="169"/>
      <c r="O331" s="198"/>
    </row>
    <row r="332" spans="4:15" ht="13">
      <c r="D332" s="24"/>
      <c r="E332" s="24"/>
      <c r="F332" s="24"/>
      <c r="G332" s="200"/>
      <c r="H332" s="200"/>
      <c r="I332" s="201"/>
      <c r="J332" s="201"/>
      <c r="K332" s="200"/>
      <c r="L332" s="200"/>
      <c r="M332" s="201"/>
      <c r="N332" s="169"/>
      <c r="O332" s="198"/>
    </row>
    <row r="333" spans="4:15" ht="13">
      <c r="D333" s="24"/>
      <c r="E333" s="24"/>
      <c r="F333" s="24"/>
      <c r="G333" s="200"/>
      <c r="H333" s="200"/>
      <c r="I333" s="201"/>
      <c r="J333" s="201"/>
      <c r="K333" s="200"/>
      <c r="L333" s="200"/>
      <c r="M333" s="201"/>
      <c r="N333" s="169"/>
      <c r="O333" s="198"/>
    </row>
    <row r="334" spans="4:15" ht="13">
      <c r="D334" s="24"/>
      <c r="E334" s="24"/>
      <c r="F334" s="24"/>
      <c r="G334" s="200"/>
      <c r="H334" s="200"/>
      <c r="I334" s="201"/>
      <c r="J334" s="201"/>
      <c r="K334" s="200"/>
      <c r="L334" s="200"/>
      <c r="M334" s="201"/>
      <c r="N334" s="169"/>
      <c r="O334" s="198"/>
    </row>
    <row r="335" spans="4:15" ht="13">
      <c r="D335" s="24"/>
      <c r="E335" s="24"/>
      <c r="F335" s="24"/>
      <c r="G335" s="200"/>
      <c r="H335" s="200"/>
      <c r="I335" s="201"/>
      <c r="J335" s="201"/>
      <c r="K335" s="200"/>
      <c r="L335" s="200"/>
      <c r="M335" s="201"/>
      <c r="N335" s="169"/>
      <c r="O335" s="198"/>
    </row>
    <row r="336" spans="4:15" ht="13">
      <c r="D336" s="24"/>
      <c r="E336" s="24"/>
      <c r="F336" s="24"/>
      <c r="G336" s="200"/>
      <c r="H336" s="200"/>
      <c r="I336" s="201"/>
      <c r="J336" s="201"/>
      <c r="K336" s="200"/>
      <c r="L336" s="200"/>
      <c r="M336" s="201"/>
      <c r="N336" s="169"/>
      <c r="O336" s="198"/>
    </row>
    <row r="337" spans="4:15" ht="13">
      <c r="D337" s="24"/>
      <c r="E337" s="24"/>
      <c r="F337" s="24"/>
      <c r="G337" s="200"/>
      <c r="H337" s="200"/>
      <c r="I337" s="201"/>
      <c r="J337" s="201"/>
      <c r="K337" s="200"/>
      <c r="L337" s="200"/>
      <c r="M337" s="201"/>
      <c r="N337" s="169"/>
      <c r="O337" s="198"/>
    </row>
    <row r="338" spans="4:15" ht="13">
      <c r="D338" s="24"/>
      <c r="E338" s="24"/>
      <c r="F338" s="24"/>
      <c r="G338" s="200"/>
      <c r="H338" s="200"/>
      <c r="I338" s="201"/>
      <c r="J338" s="201"/>
      <c r="K338" s="200"/>
      <c r="L338" s="200"/>
      <c r="M338" s="201"/>
      <c r="N338" s="169"/>
      <c r="O338" s="198"/>
    </row>
    <row r="339" spans="4:15" ht="13">
      <c r="D339" s="24"/>
      <c r="E339" s="24"/>
      <c r="F339" s="24"/>
      <c r="G339" s="200"/>
      <c r="H339" s="200"/>
      <c r="I339" s="201"/>
      <c r="J339" s="201"/>
      <c r="K339" s="200"/>
      <c r="L339" s="200"/>
      <c r="M339" s="201"/>
      <c r="N339" s="169"/>
      <c r="O339" s="198"/>
    </row>
    <row r="340" spans="4:15" ht="13">
      <c r="D340" s="24"/>
      <c r="E340" s="24"/>
      <c r="F340" s="24"/>
      <c r="G340" s="200"/>
      <c r="H340" s="200"/>
      <c r="I340" s="201"/>
      <c r="J340" s="201"/>
      <c r="K340" s="200"/>
      <c r="L340" s="200"/>
      <c r="M340" s="201"/>
      <c r="N340" s="169"/>
      <c r="O340" s="198"/>
    </row>
    <row r="341" spans="4:15" ht="13">
      <c r="D341" s="24"/>
      <c r="E341" s="24"/>
      <c r="F341" s="24"/>
      <c r="G341" s="200"/>
      <c r="H341" s="200"/>
      <c r="I341" s="201"/>
      <c r="J341" s="201"/>
      <c r="K341" s="200"/>
      <c r="L341" s="200"/>
      <c r="M341" s="201"/>
      <c r="N341" s="169"/>
      <c r="O341" s="198"/>
    </row>
    <row r="342" spans="4:15" ht="13">
      <c r="D342" s="24"/>
      <c r="E342" s="24"/>
      <c r="F342" s="24"/>
      <c r="G342" s="200"/>
      <c r="H342" s="200"/>
      <c r="I342" s="201"/>
      <c r="J342" s="201"/>
      <c r="K342" s="200"/>
      <c r="L342" s="200"/>
      <c r="M342" s="201"/>
      <c r="N342" s="169"/>
      <c r="O342" s="198"/>
    </row>
    <row r="343" spans="4:15" ht="13">
      <c r="D343" s="24"/>
      <c r="E343" s="24"/>
      <c r="F343" s="24"/>
      <c r="G343" s="200"/>
      <c r="H343" s="200"/>
      <c r="I343" s="201"/>
      <c r="J343" s="201"/>
      <c r="K343" s="200"/>
      <c r="L343" s="200"/>
      <c r="M343" s="201"/>
      <c r="N343" s="169"/>
      <c r="O343" s="198"/>
    </row>
    <row r="344" spans="4:15" ht="13">
      <c r="D344" s="24"/>
      <c r="E344" s="24"/>
      <c r="F344" s="24"/>
      <c r="G344" s="200"/>
      <c r="H344" s="200"/>
      <c r="I344" s="201"/>
      <c r="J344" s="201"/>
      <c r="K344" s="200"/>
      <c r="L344" s="200"/>
      <c r="M344" s="201"/>
      <c r="N344" s="169"/>
      <c r="O344" s="198"/>
    </row>
    <row r="345" spans="4:15" ht="13">
      <c r="D345" s="24"/>
      <c r="E345" s="24"/>
      <c r="F345" s="24"/>
      <c r="G345" s="200"/>
      <c r="H345" s="200"/>
      <c r="I345" s="201"/>
      <c r="J345" s="201"/>
      <c r="K345" s="200"/>
      <c r="L345" s="200"/>
      <c r="M345" s="201"/>
      <c r="N345" s="169"/>
      <c r="O345" s="198"/>
    </row>
    <row r="346" spans="4:15" ht="13">
      <c r="D346" s="24"/>
      <c r="E346" s="24"/>
      <c r="F346" s="24"/>
      <c r="G346" s="200"/>
      <c r="H346" s="200"/>
      <c r="I346" s="201"/>
      <c r="J346" s="201"/>
      <c r="K346" s="200"/>
      <c r="L346" s="200"/>
      <c r="M346" s="201"/>
      <c r="N346" s="169"/>
      <c r="O346" s="198"/>
    </row>
    <row r="347" spans="4:15" ht="13">
      <c r="D347" s="24"/>
      <c r="E347" s="24"/>
      <c r="F347" s="24"/>
      <c r="G347" s="200"/>
      <c r="H347" s="200"/>
      <c r="I347" s="201"/>
      <c r="J347" s="201"/>
      <c r="K347" s="200"/>
      <c r="L347" s="200"/>
      <c r="M347" s="201"/>
      <c r="N347" s="169"/>
      <c r="O347" s="198"/>
    </row>
    <row r="348" spans="4:15" ht="13">
      <c r="D348" s="24"/>
      <c r="E348" s="24"/>
      <c r="F348" s="24"/>
      <c r="G348" s="200"/>
      <c r="H348" s="200"/>
      <c r="I348" s="201"/>
      <c r="J348" s="201"/>
      <c r="K348" s="200"/>
      <c r="L348" s="200"/>
      <c r="M348" s="201"/>
      <c r="N348" s="169"/>
      <c r="O348" s="198"/>
    </row>
    <row r="349" spans="4:15" ht="13">
      <c r="D349" s="24"/>
      <c r="E349" s="24"/>
      <c r="F349" s="24"/>
      <c r="G349" s="200"/>
      <c r="H349" s="200"/>
      <c r="I349" s="201"/>
      <c r="J349" s="201"/>
      <c r="K349" s="200"/>
      <c r="L349" s="200"/>
      <c r="M349" s="201"/>
      <c r="N349" s="169"/>
      <c r="O349" s="198"/>
    </row>
    <row r="350" spans="4:15" ht="13">
      <c r="D350" s="24"/>
      <c r="E350" s="24"/>
      <c r="F350" s="24"/>
      <c r="G350" s="200"/>
      <c r="H350" s="200"/>
      <c r="I350" s="201"/>
      <c r="J350" s="201"/>
      <c r="K350" s="200"/>
      <c r="L350" s="200"/>
      <c r="M350" s="201"/>
      <c r="N350" s="169"/>
      <c r="O350" s="198"/>
    </row>
    <row r="351" spans="4:15" ht="13">
      <c r="D351" s="24"/>
      <c r="E351" s="24"/>
      <c r="F351" s="24"/>
      <c r="G351" s="200"/>
      <c r="H351" s="200"/>
      <c r="I351" s="201"/>
      <c r="J351" s="201"/>
      <c r="K351" s="200"/>
      <c r="L351" s="200"/>
      <c r="M351" s="201"/>
      <c r="N351" s="169"/>
      <c r="O351" s="198"/>
    </row>
    <row r="352" spans="4:15" ht="13">
      <c r="D352" s="24"/>
      <c r="E352" s="24"/>
      <c r="F352" s="24"/>
      <c r="G352" s="200"/>
      <c r="H352" s="200"/>
      <c r="I352" s="201"/>
      <c r="J352" s="201"/>
      <c r="K352" s="200"/>
      <c r="L352" s="200"/>
      <c r="M352" s="201"/>
      <c r="N352" s="169"/>
      <c r="O352" s="198"/>
    </row>
    <row r="353" spans="4:15" ht="13">
      <c r="D353" s="24"/>
      <c r="E353" s="24"/>
      <c r="F353" s="24"/>
      <c r="G353" s="200"/>
      <c r="H353" s="200"/>
      <c r="I353" s="201"/>
      <c r="J353" s="201"/>
      <c r="K353" s="200"/>
      <c r="L353" s="200"/>
      <c r="M353" s="201"/>
      <c r="N353" s="169"/>
      <c r="O353" s="198"/>
    </row>
    <row r="354" spans="4:15" ht="13">
      <c r="D354" s="24"/>
      <c r="E354" s="24"/>
      <c r="F354" s="24"/>
      <c r="G354" s="200"/>
      <c r="H354" s="200"/>
      <c r="I354" s="201"/>
      <c r="J354" s="201"/>
      <c r="K354" s="200"/>
      <c r="L354" s="200"/>
      <c r="M354" s="201"/>
      <c r="N354" s="169"/>
      <c r="O354" s="198"/>
    </row>
    <row r="355" spans="4:15" ht="13">
      <c r="D355" s="24"/>
      <c r="E355" s="24"/>
      <c r="F355" s="24"/>
      <c r="G355" s="200"/>
      <c r="H355" s="200"/>
      <c r="I355" s="201"/>
      <c r="J355" s="201"/>
      <c r="K355" s="200"/>
      <c r="L355" s="200"/>
      <c r="M355" s="201"/>
      <c r="N355" s="169"/>
      <c r="O355" s="198"/>
    </row>
    <row r="356" spans="4:15" ht="13">
      <c r="D356" s="24"/>
      <c r="E356" s="24"/>
      <c r="F356" s="24"/>
      <c r="G356" s="200"/>
      <c r="H356" s="200"/>
      <c r="I356" s="201"/>
      <c r="J356" s="201"/>
      <c r="K356" s="200"/>
      <c r="L356" s="200"/>
      <c r="M356" s="201"/>
      <c r="N356" s="169"/>
      <c r="O356" s="198"/>
    </row>
    <row r="357" spans="4:15" ht="13">
      <c r="D357" s="24"/>
      <c r="E357" s="24"/>
      <c r="F357" s="24"/>
      <c r="G357" s="200"/>
      <c r="H357" s="200"/>
      <c r="I357" s="201"/>
      <c r="J357" s="201"/>
      <c r="K357" s="200"/>
      <c r="L357" s="200"/>
      <c r="M357" s="201"/>
      <c r="N357" s="169"/>
      <c r="O357" s="198"/>
    </row>
    <row r="358" spans="4:15" ht="13">
      <c r="D358" s="24"/>
      <c r="E358" s="24"/>
      <c r="F358" s="24"/>
      <c r="G358" s="200"/>
      <c r="H358" s="200"/>
      <c r="I358" s="201"/>
      <c r="J358" s="201"/>
      <c r="K358" s="200"/>
      <c r="L358" s="200"/>
      <c r="M358" s="201"/>
      <c r="N358" s="169"/>
      <c r="O358" s="198"/>
    </row>
    <row r="359" spans="4:15" ht="13">
      <c r="D359" s="24"/>
      <c r="E359" s="24"/>
      <c r="F359" s="24"/>
      <c r="G359" s="200"/>
      <c r="H359" s="200"/>
      <c r="I359" s="201"/>
      <c r="J359" s="201"/>
      <c r="K359" s="200"/>
      <c r="L359" s="200"/>
      <c r="M359" s="201"/>
      <c r="N359" s="169"/>
      <c r="O359" s="198"/>
    </row>
    <row r="360" spans="4:15" ht="13">
      <c r="D360" s="24"/>
      <c r="E360" s="24"/>
      <c r="F360" s="24"/>
      <c r="G360" s="200"/>
      <c r="H360" s="200"/>
      <c r="I360" s="201"/>
      <c r="J360" s="201"/>
      <c r="K360" s="200"/>
      <c r="L360" s="200"/>
      <c r="M360" s="201"/>
      <c r="N360" s="169"/>
      <c r="O360" s="198"/>
    </row>
    <row r="361" spans="4:15" ht="13">
      <c r="D361" s="24"/>
      <c r="E361" s="24"/>
      <c r="F361" s="24"/>
      <c r="G361" s="200"/>
      <c r="H361" s="200"/>
      <c r="I361" s="201"/>
      <c r="J361" s="201"/>
      <c r="K361" s="200"/>
      <c r="L361" s="200"/>
      <c r="M361" s="201"/>
      <c r="N361" s="169"/>
      <c r="O361" s="198"/>
    </row>
    <row r="362" spans="4:15" ht="13">
      <c r="D362" s="24"/>
      <c r="E362" s="24"/>
      <c r="F362" s="24"/>
      <c r="G362" s="200"/>
      <c r="H362" s="200"/>
      <c r="I362" s="201"/>
      <c r="J362" s="201"/>
      <c r="K362" s="200"/>
      <c r="L362" s="200"/>
      <c r="M362" s="201"/>
      <c r="N362" s="169"/>
      <c r="O362" s="198"/>
    </row>
    <row r="363" spans="4:15" ht="13">
      <c r="D363" s="24"/>
      <c r="E363" s="24"/>
      <c r="F363" s="24"/>
      <c r="G363" s="200"/>
      <c r="H363" s="200"/>
      <c r="I363" s="201"/>
      <c r="J363" s="201"/>
      <c r="K363" s="200"/>
      <c r="L363" s="200"/>
      <c r="M363" s="201"/>
      <c r="N363" s="169"/>
      <c r="O363" s="198"/>
    </row>
    <row r="364" spans="4:15" ht="13">
      <c r="D364" s="24"/>
      <c r="E364" s="24"/>
      <c r="F364" s="24"/>
      <c r="G364" s="200"/>
      <c r="H364" s="200"/>
      <c r="I364" s="201"/>
      <c r="J364" s="201"/>
      <c r="K364" s="200"/>
      <c r="L364" s="200"/>
      <c r="M364" s="201"/>
      <c r="N364" s="169"/>
      <c r="O364" s="198"/>
    </row>
    <row r="365" spans="4:15" ht="13">
      <c r="D365" s="24"/>
      <c r="E365" s="24"/>
      <c r="F365" s="24"/>
      <c r="G365" s="200"/>
      <c r="H365" s="200"/>
      <c r="I365" s="201"/>
      <c r="J365" s="201"/>
      <c r="K365" s="200"/>
      <c r="L365" s="200"/>
      <c r="M365" s="201"/>
      <c r="N365" s="169"/>
      <c r="O365" s="198"/>
    </row>
    <row r="366" spans="4:15" ht="13">
      <c r="D366" s="24"/>
      <c r="E366" s="24"/>
      <c r="F366" s="24"/>
      <c r="G366" s="200"/>
      <c r="H366" s="200"/>
      <c r="I366" s="201"/>
      <c r="J366" s="201"/>
      <c r="K366" s="200"/>
      <c r="L366" s="200"/>
      <c r="M366" s="201"/>
      <c r="N366" s="169"/>
      <c r="O366" s="198"/>
    </row>
    <row r="367" spans="4:15" ht="13">
      <c r="D367" s="24"/>
      <c r="E367" s="24"/>
      <c r="F367" s="24"/>
      <c r="G367" s="200"/>
      <c r="H367" s="200"/>
      <c r="I367" s="201"/>
      <c r="J367" s="201"/>
      <c r="K367" s="200"/>
      <c r="L367" s="200"/>
      <c r="M367" s="201"/>
      <c r="N367" s="169"/>
      <c r="O367" s="198"/>
    </row>
    <row r="368" spans="4:15" ht="13">
      <c r="D368" s="24"/>
      <c r="E368" s="24"/>
      <c r="F368" s="24"/>
      <c r="G368" s="200"/>
      <c r="H368" s="200"/>
      <c r="I368" s="201"/>
      <c r="J368" s="201"/>
      <c r="K368" s="200"/>
      <c r="L368" s="200"/>
      <c r="M368" s="201"/>
      <c r="N368" s="169"/>
      <c r="O368" s="198"/>
    </row>
    <row r="369" spans="4:15" ht="13">
      <c r="D369" s="24"/>
      <c r="E369" s="24"/>
      <c r="F369" s="24"/>
      <c r="G369" s="200"/>
      <c r="H369" s="200"/>
      <c r="I369" s="201"/>
      <c r="J369" s="201"/>
      <c r="K369" s="200"/>
      <c r="L369" s="200"/>
      <c r="M369" s="201"/>
      <c r="N369" s="169"/>
      <c r="O369" s="198"/>
    </row>
    <row r="370" spans="4:15" ht="13">
      <c r="D370" s="24"/>
      <c r="E370" s="24"/>
      <c r="F370" s="24"/>
      <c r="G370" s="200"/>
      <c r="H370" s="200"/>
      <c r="I370" s="201"/>
      <c r="J370" s="201"/>
      <c r="K370" s="200"/>
      <c r="L370" s="200"/>
      <c r="M370" s="201"/>
      <c r="N370" s="169"/>
      <c r="O370" s="198"/>
    </row>
    <row r="371" spans="4:15" ht="13">
      <c r="D371" s="24"/>
      <c r="E371" s="24"/>
      <c r="F371" s="24"/>
      <c r="G371" s="200"/>
      <c r="H371" s="200"/>
      <c r="I371" s="201"/>
      <c r="J371" s="201"/>
      <c r="K371" s="200"/>
      <c r="L371" s="200"/>
      <c r="M371" s="201"/>
      <c r="N371" s="169"/>
      <c r="O371" s="198"/>
    </row>
    <row r="372" spans="4:15" ht="13">
      <c r="D372" s="24"/>
      <c r="E372" s="24"/>
      <c r="F372" s="24"/>
      <c r="G372" s="200"/>
      <c r="H372" s="200"/>
      <c r="I372" s="201"/>
      <c r="J372" s="201"/>
      <c r="K372" s="200"/>
      <c r="L372" s="200"/>
      <c r="M372" s="201"/>
      <c r="N372" s="169"/>
      <c r="O372" s="198"/>
    </row>
    <row r="373" spans="4:15" ht="13">
      <c r="D373" s="24"/>
      <c r="E373" s="24"/>
      <c r="F373" s="24"/>
      <c r="G373" s="200"/>
      <c r="H373" s="200"/>
      <c r="I373" s="201"/>
      <c r="J373" s="201"/>
      <c r="K373" s="200"/>
      <c r="L373" s="200"/>
      <c r="M373" s="201"/>
      <c r="N373" s="169"/>
      <c r="O373" s="198"/>
    </row>
    <row r="374" spans="4:15" ht="13">
      <c r="D374" s="24"/>
      <c r="E374" s="24"/>
      <c r="F374" s="24"/>
      <c r="G374" s="200"/>
      <c r="H374" s="200"/>
      <c r="I374" s="201"/>
      <c r="J374" s="201"/>
      <c r="K374" s="200"/>
      <c r="L374" s="200"/>
      <c r="M374" s="201"/>
      <c r="N374" s="169"/>
      <c r="O374" s="198"/>
    </row>
    <row r="375" spans="4:15" ht="13">
      <c r="D375" s="24"/>
      <c r="E375" s="24"/>
      <c r="F375" s="24"/>
      <c r="G375" s="200"/>
      <c r="H375" s="200"/>
      <c r="I375" s="201"/>
      <c r="J375" s="201"/>
      <c r="K375" s="200"/>
      <c r="L375" s="200"/>
      <c r="M375" s="201"/>
      <c r="N375" s="169"/>
      <c r="O375" s="198"/>
    </row>
    <row r="376" spans="4:15" ht="13">
      <c r="D376" s="24"/>
      <c r="E376" s="24"/>
      <c r="F376" s="24"/>
      <c r="G376" s="200"/>
      <c r="H376" s="200"/>
      <c r="I376" s="201"/>
      <c r="J376" s="201"/>
      <c r="K376" s="200"/>
      <c r="L376" s="200"/>
      <c r="M376" s="201"/>
      <c r="N376" s="169"/>
      <c r="O376" s="198"/>
    </row>
    <row r="377" spans="4:15" ht="13">
      <c r="D377" s="24"/>
      <c r="E377" s="24"/>
      <c r="F377" s="24"/>
      <c r="G377" s="200"/>
      <c r="H377" s="200"/>
      <c r="I377" s="201"/>
      <c r="J377" s="201"/>
      <c r="K377" s="200"/>
      <c r="L377" s="200"/>
      <c r="M377" s="201"/>
      <c r="N377" s="169"/>
      <c r="O377" s="198"/>
    </row>
    <row r="378" spans="4:15" ht="13">
      <c r="D378" s="24"/>
      <c r="E378" s="24"/>
      <c r="F378" s="24"/>
      <c r="G378" s="200"/>
      <c r="H378" s="200"/>
      <c r="I378" s="201"/>
      <c r="J378" s="201"/>
      <c r="K378" s="200"/>
      <c r="L378" s="200"/>
      <c r="M378" s="201"/>
      <c r="N378" s="169"/>
      <c r="O378" s="198"/>
    </row>
    <row r="379" spans="4:15" ht="13">
      <c r="D379" s="24"/>
      <c r="E379" s="24"/>
      <c r="F379" s="24"/>
      <c r="G379" s="200"/>
      <c r="H379" s="200"/>
      <c r="I379" s="201"/>
      <c r="J379" s="201"/>
      <c r="K379" s="200"/>
      <c r="L379" s="200"/>
      <c r="M379" s="201"/>
      <c r="N379" s="169"/>
      <c r="O379" s="198"/>
    </row>
    <row r="380" spans="4:15" ht="13">
      <c r="D380" s="24"/>
      <c r="E380" s="24"/>
      <c r="F380" s="24"/>
      <c r="G380" s="200"/>
      <c r="H380" s="200"/>
      <c r="I380" s="201"/>
      <c r="J380" s="201"/>
      <c r="K380" s="200"/>
      <c r="L380" s="200"/>
      <c r="M380" s="201"/>
      <c r="N380" s="169"/>
      <c r="O380" s="198"/>
    </row>
    <row r="381" spans="4:15" ht="13">
      <c r="D381" s="24"/>
      <c r="E381" s="24"/>
      <c r="F381" s="24"/>
      <c r="G381" s="200"/>
      <c r="H381" s="200"/>
      <c r="I381" s="201"/>
      <c r="J381" s="201"/>
      <c r="K381" s="200"/>
      <c r="L381" s="200"/>
      <c r="M381" s="201"/>
      <c r="N381" s="169"/>
      <c r="O381" s="198"/>
    </row>
    <row r="382" spans="4:15" ht="13">
      <c r="D382" s="24"/>
      <c r="E382" s="24"/>
      <c r="F382" s="24"/>
      <c r="G382" s="200"/>
      <c r="H382" s="200"/>
      <c r="I382" s="201"/>
      <c r="J382" s="201"/>
      <c r="K382" s="200"/>
      <c r="L382" s="200"/>
      <c r="M382" s="201"/>
      <c r="N382" s="169"/>
      <c r="O382" s="198"/>
    </row>
    <row r="383" spans="4:15" ht="13">
      <c r="D383" s="24"/>
      <c r="E383" s="24"/>
      <c r="F383" s="24"/>
      <c r="G383" s="200"/>
      <c r="H383" s="200"/>
      <c r="I383" s="201"/>
      <c r="J383" s="201"/>
      <c r="K383" s="200"/>
      <c r="L383" s="200"/>
      <c r="M383" s="201"/>
      <c r="N383" s="169"/>
      <c r="O383" s="198"/>
    </row>
    <row r="384" spans="4:15" ht="13">
      <c r="D384" s="24"/>
      <c r="E384" s="24"/>
      <c r="F384" s="24"/>
      <c r="G384" s="200"/>
      <c r="H384" s="200"/>
      <c r="I384" s="201"/>
      <c r="J384" s="201"/>
      <c r="K384" s="200"/>
      <c r="L384" s="200"/>
      <c r="M384" s="201"/>
      <c r="N384" s="169"/>
      <c r="O384" s="198"/>
    </row>
    <row r="385" spans="4:15" ht="13">
      <c r="D385" s="24"/>
      <c r="E385" s="24"/>
      <c r="F385" s="24"/>
      <c r="G385" s="200"/>
      <c r="H385" s="200"/>
      <c r="I385" s="201"/>
      <c r="J385" s="201"/>
      <c r="K385" s="200"/>
      <c r="L385" s="200"/>
      <c r="M385" s="201"/>
      <c r="N385" s="169"/>
      <c r="O385" s="198"/>
    </row>
    <row r="386" spans="4:15" ht="13">
      <c r="D386" s="24"/>
      <c r="E386" s="24"/>
      <c r="F386" s="24"/>
      <c r="G386" s="200"/>
      <c r="H386" s="200"/>
      <c r="I386" s="201"/>
      <c r="J386" s="201"/>
      <c r="K386" s="200"/>
      <c r="L386" s="200"/>
      <c r="M386" s="201"/>
      <c r="N386" s="169"/>
      <c r="O386" s="198"/>
    </row>
    <row r="387" spans="4:15" ht="13">
      <c r="D387" s="24"/>
      <c r="E387" s="24"/>
      <c r="F387" s="24"/>
      <c r="G387" s="200"/>
      <c r="H387" s="200"/>
      <c r="I387" s="201"/>
      <c r="J387" s="201"/>
      <c r="K387" s="200"/>
      <c r="L387" s="200"/>
      <c r="M387" s="201"/>
      <c r="N387" s="169"/>
      <c r="O387" s="198"/>
    </row>
    <row r="388" spans="4:15" ht="13">
      <c r="D388" s="24"/>
      <c r="E388" s="24"/>
      <c r="F388" s="24"/>
      <c r="G388" s="200"/>
      <c r="H388" s="200"/>
      <c r="I388" s="201"/>
      <c r="J388" s="201"/>
      <c r="K388" s="200"/>
      <c r="L388" s="200"/>
      <c r="M388" s="201"/>
      <c r="N388" s="169"/>
      <c r="O388" s="198"/>
    </row>
    <row r="389" spans="4:15" ht="13">
      <c r="D389" s="24"/>
      <c r="E389" s="24"/>
      <c r="F389" s="24"/>
      <c r="G389" s="200"/>
      <c r="H389" s="200"/>
      <c r="I389" s="201"/>
      <c r="J389" s="201"/>
      <c r="K389" s="200"/>
      <c r="L389" s="200"/>
      <c r="M389" s="201"/>
      <c r="N389" s="169"/>
      <c r="O389" s="198"/>
    </row>
    <row r="390" spans="4:15" ht="13">
      <c r="D390" s="24"/>
      <c r="E390" s="24"/>
      <c r="F390" s="24"/>
      <c r="G390" s="200"/>
      <c r="H390" s="200"/>
      <c r="I390" s="201"/>
      <c r="J390" s="201"/>
      <c r="K390" s="200"/>
      <c r="L390" s="200"/>
      <c r="M390" s="201"/>
      <c r="N390" s="169"/>
      <c r="O390" s="198"/>
    </row>
    <row r="391" spans="4:15" ht="13">
      <c r="D391" s="24"/>
      <c r="E391" s="24"/>
      <c r="F391" s="24"/>
      <c r="G391" s="200"/>
      <c r="H391" s="200"/>
      <c r="I391" s="201"/>
      <c r="J391" s="201"/>
      <c r="K391" s="200"/>
      <c r="L391" s="200"/>
      <c r="M391" s="201"/>
      <c r="N391" s="169"/>
      <c r="O391" s="198"/>
    </row>
    <row r="392" spans="4:15" ht="13">
      <c r="D392" s="24"/>
      <c r="E392" s="24"/>
      <c r="F392" s="24"/>
      <c r="G392" s="200"/>
      <c r="H392" s="200"/>
      <c r="I392" s="201"/>
      <c r="J392" s="201"/>
      <c r="K392" s="200"/>
      <c r="L392" s="200"/>
      <c r="M392" s="201"/>
      <c r="N392" s="169"/>
      <c r="O392" s="198"/>
    </row>
    <row r="393" spans="4:15" ht="13">
      <c r="D393" s="24"/>
      <c r="E393" s="24"/>
      <c r="F393" s="24"/>
      <c r="G393" s="200"/>
      <c r="H393" s="200"/>
      <c r="I393" s="201"/>
      <c r="J393" s="201"/>
      <c r="K393" s="200"/>
      <c r="L393" s="200"/>
      <c r="M393" s="201"/>
      <c r="N393" s="169"/>
      <c r="O393" s="198"/>
    </row>
    <row r="394" spans="4:15" ht="13">
      <c r="D394" s="24"/>
      <c r="E394" s="24"/>
      <c r="F394" s="24"/>
      <c r="G394" s="200"/>
      <c r="H394" s="200"/>
      <c r="I394" s="201"/>
      <c r="J394" s="201"/>
      <c r="K394" s="200"/>
      <c r="L394" s="200"/>
      <c r="M394" s="201"/>
      <c r="N394" s="169"/>
      <c r="O394" s="198"/>
    </row>
    <row r="395" spans="4:15" ht="13">
      <c r="D395" s="24"/>
      <c r="E395" s="24"/>
      <c r="F395" s="24"/>
      <c r="G395" s="200"/>
      <c r="H395" s="200"/>
      <c r="I395" s="201"/>
      <c r="J395" s="201"/>
      <c r="K395" s="200"/>
      <c r="L395" s="200"/>
      <c r="M395" s="201"/>
      <c r="N395" s="169"/>
      <c r="O395" s="198"/>
    </row>
    <row r="396" spans="4:15" ht="13">
      <c r="D396" s="24"/>
      <c r="E396" s="24"/>
      <c r="F396" s="24"/>
      <c r="G396" s="200"/>
      <c r="H396" s="200"/>
      <c r="I396" s="201"/>
      <c r="J396" s="201"/>
      <c r="K396" s="200"/>
      <c r="L396" s="200"/>
      <c r="M396" s="201"/>
      <c r="N396" s="169"/>
      <c r="O396" s="198"/>
    </row>
    <row r="397" spans="4:15" ht="13">
      <c r="D397" s="24"/>
      <c r="E397" s="24"/>
      <c r="F397" s="24"/>
      <c r="G397" s="200"/>
      <c r="H397" s="200"/>
      <c r="I397" s="201"/>
      <c r="J397" s="201"/>
      <c r="K397" s="200"/>
      <c r="L397" s="200"/>
      <c r="M397" s="201"/>
      <c r="N397" s="169"/>
      <c r="O397" s="198"/>
    </row>
    <row r="398" spans="4:15" ht="13">
      <c r="D398" s="24"/>
      <c r="E398" s="24"/>
      <c r="F398" s="24"/>
      <c r="G398" s="200"/>
      <c r="H398" s="200"/>
      <c r="I398" s="201"/>
      <c r="J398" s="201"/>
      <c r="K398" s="200"/>
      <c r="L398" s="200"/>
      <c r="M398" s="201"/>
      <c r="N398" s="169"/>
      <c r="O398" s="198"/>
    </row>
    <row r="399" spans="4:15" ht="13">
      <c r="D399" s="24"/>
      <c r="E399" s="24"/>
      <c r="F399" s="24"/>
      <c r="G399" s="200"/>
      <c r="H399" s="200"/>
      <c r="I399" s="201"/>
      <c r="J399" s="201"/>
      <c r="K399" s="200"/>
      <c r="L399" s="200"/>
      <c r="M399" s="201"/>
      <c r="N399" s="169"/>
      <c r="O399" s="198"/>
    </row>
    <row r="400" spans="4:15" ht="13">
      <c r="D400" s="24"/>
      <c r="E400" s="24"/>
      <c r="F400" s="24"/>
      <c r="G400" s="200"/>
      <c r="H400" s="200"/>
      <c r="I400" s="201"/>
      <c r="J400" s="201"/>
      <c r="K400" s="200"/>
      <c r="L400" s="200"/>
      <c r="M400" s="201"/>
      <c r="N400" s="169"/>
      <c r="O400" s="198"/>
    </row>
    <row r="401" spans="4:15" ht="13">
      <c r="D401" s="24"/>
      <c r="E401" s="24"/>
      <c r="F401" s="24"/>
      <c r="G401" s="200"/>
      <c r="H401" s="200"/>
      <c r="I401" s="201"/>
      <c r="J401" s="201"/>
      <c r="K401" s="200"/>
      <c r="L401" s="200"/>
      <c r="M401" s="201"/>
      <c r="N401" s="169"/>
      <c r="O401" s="198"/>
    </row>
    <row r="402" spans="4:15" ht="13">
      <c r="D402" s="24"/>
      <c r="E402" s="24"/>
      <c r="F402" s="24"/>
      <c r="G402" s="200"/>
      <c r="H402" s="200"/>
      <c r="I402" s="201"/>
      <c r="J402" s="201"/>
      <c r="K402" s="200"/>
      <c r="L402" s="200"/>
      <c r="M402" s="201"/>
      <c r="N402" s="169"/>
      <c r="O402" s="198"/>
    </row>
    <row r="403" spans="4:15" ht="13">
      <c r="D403" s="24"/>
      <c r="E403" s="24"/>
      <c r="F403" s="24"/>
      <c r="G403" s="200"/>
      <c r="H403" s="200"/>
      <c r="I403" s="201"/>
      <c r="J403" s="201"/>
      <c r="K403" s="200"/>
      <c r="L403" s="200"/>
      <c r="M403" s="201"/>
      <c r="N403" s="169"/>
      <c r="O403" s="198"/>
    </row>
    <row r="404" spans="4:15" ht="13">
      <c r="D404" s="24"/>
      <c r="E404" s="24"/>
      <c r="F404" s="24"/>
      <c r="G404" s="200"/>
      <c r="H404" s="200"/>
      <c r="I404" s="201"/>
      <c r="J404" s="201"/>
      <c r="K404" s="200"/>
      <c r="L404" s="200"/>
      <c r="M404" s="201"/>
      <c r="N404" s="169"/>
      <c r="O404" s="198"/>
    </row>
    <row r="405" spans="4:15" ht="13">
      <c r="D405" s="24"/>
      <c r="E405" s="24"/>
      <c r="F405" s="24"/>
      <c r="G405" s="200"/>
      <c r="H405" s="200"/>
      <c r="I405" s="201"/>
      <c r="J405" s="201"/>
      <c r="K405" s="200"/>
      <c r="L405" s="200"/>
      <c r="M405" s="201"/>
      <c r="N405" s="169"/>
      <c r="O405" s="198"/>
    </row>
    <row r="406" spans="4:15" ht="13">
      <c r="D406" s="24"/>
      <c r="E406" s="24"/>
      <c r="F406" s="24"/>
      <c r="G406" s="200"/>
      <c r="H406" s="200"/>
      <c r="I406" s="201"/>
      <c r="J406" s="201"/>
      <c r="K406" s="200"/>
      <c r="L406" s="200"/>
      <c r="M406" s="201"/>
      <c r="N406" s="169"/>
      <c r="O406" s="198"/>
    </row>
    <row r="407" spans="4:15" ht="13">
      <c r="D407" s="24"/>
      <c r="E407" s="24"/>
      <c r="F407" s="24"/>
      <c r="G407" s="200"/>
      <c r="H407" s="200"/>
      <c r="I407" s="201"/>
      <c r="J407" s="201"/>
      <c r="K407" s="200"/>
      <c r="L407" s="200"/>
      <c r="M407" s="201"/>
      <c r="N407" s="169"/>
      <c r="O407" s="198"/>
    </row>
    <row r="408" spans="4:15" ht="13">
      <c r="D408" s="24"/>
      <c r="E408" s="24"/>
      <c r="F408" s="24"/>
      <c r="G408" s="200"/>
      <c r="H408" s="200"/>
      <c r="I408" s="201"/>
      <c r="J408" s="201"/>
      <c r="K408" s="200"/>
      <c r="L408" s="200"/>
      <c r="M408" s="201"/>
      <c r="N408" s="169"/>
      <c r="O408" s="198"/>
    </row>
    <row r="409" spans="4:15" ht="13">
      <c r="D409" s="24"/>
      <c r="E409" s="24"/>
      <c r="F409" s="24"/>
      <c r="G409" s="200"/>
      <c r="H409" s="200"/>
      <c r="I409" s="201"/>
      <c r="J409" s="201"/>
      <c r="K409" s="200"/>
      <c r="L409" s="200"/>
      <c r="M409" s="201"/>
      <c r="N409" s="169"/>
      <c r="O409" s="198"/>
    </row>
    <row r="410" spans="4:15" ht="13">
      <c r="D410" s="24"/>
      <c r="E410" s="24"/>
      <c r="F410" s="24"/>
      <c r="G410" s="200"/>
      <c r="H410" s="200"/>
      <c r="I410" s="201"/>
      <c r="J410" s="201"/>
      <c r="K410" s="200"/>
      <c r="L410" s="200"/>
      <c r="M410" s="201"/>
      <c r="N410" s="169"/>
      <c r="O410" s="198"/>
    </row>
    <row r="411" spans="4:15" ht="13">
      <c r="D411" s="24"/>
      <c r="E411" s="24"/>
      <c r="F411" s="24"/>
      <c r="G411" s="200"/>
      <c r="H411" s="200"/>
      <c r="I411" s="201"/>
      <c r="J411" s="201"/>
      <c r="K411" s="200"/>
      <c r="L411" s="200"/>
      <c r="M411" s="201"/>
      <c r="N411" s="169"/>
      <c r="O411" s="198"/>
    </row>
    <row r="412" spans="4:15" ht="13">
      <c r="D412" s="24"/>
      <c r="E412" s="24"/>
      <c r="F412" s="24"/>
      <c r="G412" s="200"/>
      <c r="H412" s="200"/>
      <c r="I412" s="201"/>
      <c r="J412" s="201"/>
      <c r="K412" s="200"/>
      <c r="L412" s="200"/>
      <c r="M412" s="201"/>
      <c r="N412" s="169"/>
      <c r="O412" s="198"/>
    </row>
    <row r="413" spans="4:15" ht="13">
      <c r="D413" s="24"/>
      <c r="E413" s="24"/>
      <c r="F413" s="24"/>
      <c r="G413" s="200"/>
      <c r="H413" s="200"/>
      <c r="I413" s="201"/>
      <c r="J413" s="201"/>
      <c r="K413" s="200"/>
      <c r="L413" s="200"/>
      <c r="M413" s="201"/>
      <c r="N413" s="169"/>
      <c r="O413" s="198"/>
    </row>
    <row r="414" spans="4:15" ht="13">
      <c r="D414" s="24"/>
      <c r="E414" s="24"/>
      <c r="F414" s="24"/>
      <c r="G414" s="200"/>
      <c r="H414" s="200"/>
      <c r="I414" s="201"/>
      <c r="J414" s="201"/>
      <c r="K414" s="200"/>
      <c r="L414" s="200"/>
      <c r="M414" s="201"/>
      <c r="N414" s="169"/>
      <c r="O414" s="198"/>
    </row>
    <row r="415" spans="4:15" ht="13">
      <c r="D415" s="24"/>
      <c r="E415" s="24"/>
      <c r="F415" s="24"/>
      <c r="G415" s="200"/>
      <c r="H415" s="200"/>
      <c r="I415" s="201"/>
      <c r="J415" s="201"/>
      <c r="K415" s="200"/>
      <c r="L415" s="200"/>
      <c r="M415" s="201"/>
      <c r="N415" s="169"/>
      <c r="O415" s="198"/>
    </row>
    <row r="416" spans="4:15" ht="13">
      <c r="D416" s="24"/>
      <c r="E416" s="24"/>
      <c r="F416" s="24"/>
      <c r="G416" s="200"/>
      <c r="H416" s="200"/>
      <c r="I416" s="201"/>
      <c r="J416" s="201"/>
      <c r="K416" s="200"/>
      <c r="L416" s="200"/>
      <c r="M416" s="201"/>
      <c r="N416" s="169"/>
      <c r="O416" s="198"/>
    </row>
    <row r="417" spans="4:15" ht="13">
      <c r="D417" s="24"/>
      <c r="E417" s="24"/>
      <c r="F417" s="24"/>
      <c r="G417" s="200"/>
      <c r="H417" s="200"/>
      <c r="I417" s="201"/>
      <c r="J417" s="201"/>
      <c r="K417" s="200"/>
      <c r="L417" s="200"/>
      <c r="M417" s="201"/>
      <c r="N417" s="169"/>
      <c r="O417" s="198"/>
    </row>
    <row r="418" spans="4:15" ht="13">
      <c r="D418" s="24"/>
      <c r="E418" s="24"/>
      <c r="F418" s="24"/>
      <c r="G418" s="200"/>
      <c r="H418" s="200"/>
      <c r="I418" s="201"/>
      <c r="J418" s="201"/>
      <c r="K418" s="200"/>
      <c r="L418" s="200"/>
      <c r="M418" s="201"/>
      <c r="N418" s="169"/>
      <c r="O418" s="198"/>
    </row>
    <row r="419" spans="4:15" ht="13">
      <c r="D419" s="24"/>
      <c r="E419" s="24"/>
      <c r="F419" s="24"/>
      <c r="G419" s="200"/>
      <c r="H419" s="200"/>
      <c r="I419" s="201"/>
      <c r="J419" s="201"/>
      <c r="K419" s="200"/>
      <c r="L419" s="200"/>
      <c r="M419" s="201"/>
      <c r="N419" s="169"/>
      <c r="O419" s="198"/>
    </row>
    <row r="420" spans="4:15" ht="13">
      <c r="D420" s="24"/>
      <c r="E420" s="24"/>
      <c r="F420" s="24"/>
      <c r="G420" s="200"/>
      <c r="H420" s="200"/>
      <c r="I420" s="201"/>
      <c r="J420" s="201"/>
      <c r="K420" s="200"/>
      <c r="L420" s="200"/>
      <c r="M420" s="201"/>
      <c r="N420" s="169"/>
      <c r="O420" s="198"/>
    </row>
    <row r="421" spans="4:15" ht="13">
      <c r="D421" s="24"/>
      <c r="E421" s="24"/>
      <c r="F421" s="24"/>
      <c r="G421" s="200"/>
      <c r="H421" s="200"/>
      <c r="I421" s="201"/>
      <c r="J421" s="201"/>
      <c r="K421" s="200"/>
      <c r="L421" s="200"/>
      <c r="M421" s="201"/>
      <c r="N421" s="169"/>
      <c r="O421" s="198"/>
    </row>
    <row r="422" spans="4:15" ht="13">
      <c r="D422" s="24"/>
      <c r="E422" s="24"/>
      <c r="F422" s="24"/>
      <c r="G422" s="200"/>
      <c r="H422" s="200"/>
      <c r="I422" s="201"/>
      <c r="J422" s="201"/>
      <c r="K422" s="200"/>
      <c r="L422" s="200"/>
      <c r="M422" s="201"/>
      <c r="N422" s="169"/>
      <c r="O422" s="198"/>
    </row>
    <row r="423" spans="4:15" ht="13">
      <c r="D423" s="24"/>
      <c r="E423" s="24"/>
      <c r="F423" s="24"/>
      <c r="G423" s="200"/>
      <c r="H423" s="200"/>
      <c r="I423" s="201"/>
      <c r="J423" s="201"/>
      <c r="K423" s="200"/>
      <c r="L423" s="200"/>
      <c r="M423" s="201"/>
      <c r="N423" s="169"/>
      <c r="O423" s="198"/>
    </row>
    <row r="424" spans="4:15" ht="13">
      <c r="D424" s="24"/>
      <c r="E424" s="24"/>
      <c r="F424" s="24"/>
      <c r="G424" s="200"/>
      <c r="H424" s="200"/>
      <c r="I424" s="201"/>
      <c r="J424" s="201"/>
      <c r="K424" s="200"/>
      <c r="L424" s="200"/>
      <c r="M424" s="201"/>
      <c r="N424" s="169"/>
      <c r="O424" s="198"/>
    </row>
    <row r="425" spans="4:15" ht="13">
      <c r="D425" s="24"/>
      <c r="E425" s="24"/>
      <c r="F425" s="24"/>
      <c r="G425" s="200"/>
      <c r="H425" s="200"/>
      <c r="I425" s="201"/>
      <c r="J425" s="201"/>
      <c r="K425" s="200"/>
      <c r="L425" s="200"/>
      <c r="M425" s="201"/>
      <c r="N425" s="169"/>
      <c r="O425" s="198"/>
    </row>
    <row r="426" spans="4:15" ht="13">
      <c r="D426" s="24"/>
      <c r="E426" s="24"/>
      <c r="F426" s="24"/>
      <c r="G426" s="200"/>
      <c r="H426" s="200"/>
      <c r="I426" s="201"/>
      <c r="J426" s="201"/>
      <c r="K426" s="200"/>
      <c r="L426" s="200"/>
      <c r="M426" s="201"/>
      <c r="N426" s="169"/>
      <c r="O426" s="198"/>
    </row>
    <row r="427" spans="4:15" ht="13">
      <c r="D427" s="24"/>
      <c r="E427" s="24"/>
      <c r="F427" s="24"/>
      <c r="G427" s="200"/>
      <c r="H427" s="200"/>
      <c r="I427" s="201"/>
      <c r="J427" s="201"/>
      <c r="K427" s="200"/>
      <c r="L427" s="200"/>
      <c r="M427" s="201"/>
      <c r="N427" s="169"/>
      <c r="O427" s="198"/>
    </row>
    <row r="428" spans="4:15" ht="13">
      <c r="D428" s="24"/>
      <c r="E428" s="24"/>
      <c r="F428" s="24"/>
      <c r="G428" s="200"/>
      <c r="H428" s="200"/>
      <c r="I428" s="201"/>
      <c r="J428" s="201"/>
      <c r="K428" s="200"/>
      <c r="L428" s="200"/>
      <c r="M428" s="201"/>
      <c r="N428" s="169"/>
      <c r="O428" s="198"/>
    </row>
    <row r="429" spans="4:15" ht="13">
      <c r="D429" s="24"/>
      <c r="E429" s="24"/>
      <c r="F429" s="24"/>
      <c r="G429" s="200"/>
      <c r="H429" s="200"/>
      <c r="I429" s="201"/>
      <c r="J429" s="201"/>
      <c r="K429" s="200"/>
      <c r="L429" s="200"/>
      <c r="M429" s="201"/>
      <c r="N429" s="169"/>
      <c r="O429" s="198"/>
    </row>
    <row r="430" spans="4:15" ht="13">
      <c r="D430" s="24"/>
      <c r="E430" s="24"/>
      <c r="F430" s="24"/>
      <c r="G430" s="200"/>
      <c r="H430" s="200"/>
      <c r="I430" s="201"/>
      <c r="J430" s="201"/>
      <c r="K430" s="200"/>
      <c r="L430" s="200"/>
      <c r="M430" s="201"/>
      <c r="N430" s="169"/>
      <c r="O430" s="198"/>
    </row>
    <row r="431" spans="4:15" ht="13">
      <c r="D431" s="24"/>
      <c r="E431" s="24"/>
      <c r="F431" s="24"/>
      <c r="G431" s="200"/>
      <c r="H431" s="200"/>
      <c r="I431" s="201"/>
      <c r="J431" s="201"/>
      <c r="K431" s="200"/>
      <c r="L431" s="200"/>
      <c r="M431" s="201"/>
      <c r="N431" s="169"/>
      <c r="O431" s="198"/>
    </row>
    <row r="432" spans="4:15" ht="13">
      <c r="D432" s="24"/>
      <c r="E432" s="24"/>
      <c r="F432" s="24"/>
      <c r="G432" s="200"/>
      <c r="H432" s="200"/>
      <c r="I432" s="201"/>
      <c r="J432" s="201"/>
      <c r="K432" s="200"/>
      <c r="L432" s="200"/>
      <c r="M432" s="201"/>
      <c r="N432" s="169"/>
      <c r="O432" s="198"/>
    </row>
    <row r="433" spans="4:15" ht="13">
      <c r="D433" s="24"/>
      <c r="E433" s="24"/>
      <c r="F433" s="24"/>
      <c r="G433" s="200"/>
      <c r="H433" s="200"/>
      <c r="I433" s="201"/>
      <c r="J433" s="201"/>
      <c r="K433" s="200"/>
      <c r="L433" s="200"/>
      <c r="M433" s="201"/>
      <c r="N433" s="169"/>
      <c r="O433" s="198"/>
    </row>
    <row r="434" spans="4:15" ht="13">
      <c r="D434" s="24"/>
      <c r="E434" s="24"/>
      <c r="F434" s="24"/>
      <c r="G434" s="200"/>
      <c r="H434" s="200"/>
      <c r="I434" s="201"/>
      <c r="J434" s="201"/>
      <c r="K434" s="200"/>
      <c r="L434" s="200"/>
      <c r="M434" s="201"/>
      <c r="N434" s="169"/>
      <c r="O434" s="198"/>
    </row>
    <row r="435" spans="4:15" ht="13">
      <c r="D435" s="24"/>
      <c r="E435" s="24"/>
      <c r="F435" s="24"/>
      <c r="G435" s="200"/>
      <c r="H435" s="200"/>
      <c r="I435" s="201"/>
      <c r="J435" s="201"/>
      <c r="K435" s="200"/>
      <c r="L435" s="200"/>
      <c r="M435" s="201"/>
      <c r="N435" s="169"/>
      <c r="O435" s="198"/>
    </row>
    <row r="436" spans="4:15" ht="13">
      <c r="D436" s="24"/>
      <c r="E436" s="24"/>
      <c r="F436" s="24"/>
      <c r="G436" s="200"/>
      <c r="H436" s="200"/>
      <c r="I436" s="201"/>
      <c r="J436" s="201"/>
      <c r="K436" s="200"/>
      <c r="L436" s="200"/>
      <c r="M436" s="201"/>
      <c r="N436" s="169"/>
      <c r="O436" s="198"/>
    </row>
    <row r="437" spans="4:15" ht="13">
      <c r="D437" s="24"/>
      <c r="E437" s="24"/>
      <c r="F437" s="24"/>
      <c r="G437" s="200"/>
      <c r="H437" s="200"/>
      <c r="I437" s="201"/>
      <c r="J437" s="201"/>
      <c r="K437" s="200"/>
      <c r="L437" s="200"/>
      <c r="M437" s="201"/>
      <c r="N437" s="169"/>
      <c r="O437" s="198"/>
    </row>
    <row r="438" spans="4:15" ht="13">
      <c r="D438" s="24"/>
      <c r="E438" s="24"/>
      <c r="F438" s="24"/>
      <c r="G438" s="200"/>
      <c r="H438" s="200"/>
      <c r="I438" s="201"/>
      <c r="J438" s="201"/>
      <c r="K438" s="200"/>
      <c r="L438" s="200"/>
      <c r="M438" s="201"/>
      <c r="N438" s="169"/>
      <c r="O438" s="198"/>
    </row>
    <row r="439" spans="4:15" ht="13">
      <c r="D439" s="24"/>
      <c r="E439" s="24"/>
      <c r="F439" s="24"/>
      <c r="G439" s="200"/>
      <c r="H439" s="200"/>
      <c r="I439" s="201"/>
      <c r="J439" s="201"/>
      <c r="K439" s="200"/>
      <c r="L439" s="200"/>
      <c r="M439" s="201"/>
      <c r="N439" s="169"/>
      <c r="O439" s="198"/>
    </row>
    <row r="440" spans="4:15" ht="13">
      <c r="D440" s="24"/>
      <c r="E440" s="24"/>
      <c r="F440" s="24"/>
      <c r="G440" s="200"/>
      <c r="H440" s="200"/>
      <c r="I440" s="201"/>
      <c r="J440" s="201"/>
      <c r="K440" s="200"/>
      <c r="L440" s="200"/>
      <c r="M440" s="201"/>
      <c r="N440" s="169"/>
      <c r="O440" s="198"/>
    </row>
    <row r="441" spans="4:15" ht="13">
      <c r="D441" s="24"/>
      <c r="E441" s="24"/>
      <c r="F441" s="24"/>
      <c r="G441" s="200"/>
      <c r="H441" s="200"/>
      <c r="I441" s="201"/>
      <c r="J441" s="201"/>
      <c r="K441" s="200"/>
      <c r="L441" s="200"/>
      <c r="M441" s="201"/>
      <c r="N441" s="169"/>
      <c r="O441" s="198"/>
    </row>
    <row r="442" spans="4:15" ht="13">
      <c r="D442" s="24"/>
      <c r="E442" s="24"/>
      <c r="F442" s="24"/>
      <c r="G442" s="200"/>
      <c r="H442" s="200"/>
      <c r="I442" s="201"/>
      <c r="J442" s="201"/>
      <c r="K442" s="200"/>
      <c r="L442" s="200"/>
      <c r="M442" s="201"/>
      <c r="N442" s="169"/>
      <c r="O442" s="198"/>
    </row>
    <row r="443" spans="4:15" ht="13">
      <c r="D443" s="24"/>
      <c r="E443" s="24"/>
      <c r="F443" s="24"/>
      <c r="G443" s="200"/>
      <c r="H443" s="200"/>
      <c r="I443" s="201"/>
      <c r="J443" s="201"/>
      <c r="K443" s="200"/>
      <c r="L443" s="200"/>
      <c r="M443" s="201"/>
      <c r="N443" s="169"/>
      <c r="O443" s="198"/>
    </row>
    <row r="444" spans="4:15" ht="13">
      <c r="D444" s="24"/>
      <c r="E444" s="24"/>
      <c r="F444" s="24"/>
      <c r="G444" s="200"/>
      <c r="H444" s="200"/>
      <c r="I444" s="201"/>
      <c r="J444" s="201"/>
      <c r="K444" s="200"/>
      <c r="L444" s="200"/>
      <c r="M444" s="201"/>
      <c r="N444" s="169"/>
      <c r="O444" s="198"/>
    </row>
    <row r="445" spans="4:15" ht="13">
      <c r="D445" s="24"/>
      <c r="E445" s="24"/>
      <c r="F445" s="24"/>
      <c r="G445" s="200"/>
      <c r="H445" s="200"/>
      <c r="I445" s="201"/>
      <c r="J445" s="201"/>
      <c r="K445" s="200"/>
      <c r="L445" s="200"/>
      <c r="M445" s="201"/>
      <c r="N445" s="169"/>
      <c r="O445" s="198"/>
    </row>
    <row r="446" spans="4:15" ht="13">
      <c r="D446" s="24"/>
      <c r="E446" s="24"/>
      <c r="F446" s="24"/>
      <c r="G446" s="200"/>
      <c r="H446" s="200"/>
      <c r="I446" s="201"/>
      <c r="J446" s="201"/>
      <c r="K446" s="200"/>
      <c r="L446" s="200"/>
      <c r="M446" s="201"/>
      <c r="N446" s="169"/>
      <c r="O446" s="198"/>
    </row>
    <row r="447" spans="4:15" ht="13">
      <c r="D447" s="24"/>
      <c r="E447" s="24"/>
      <c r="F447" s="24"/>
      <c r="G447" s="200"/>
      <c r="H447" s="200"/>
      <c r="I447" s="201"/>
      <c r="J447" s="201"/>
      <c r="K447" s="200"/>
      <c r="L447" s="200"/>
      <c r="M447" s="201"/>
      <c r="N447" s="169"/>
      <c r="O447" s="198"/>
    </row>
    <row r="448" spans="4:15" ht="13">
      <c r="D448" s="24"/>
      <c r="E448" s="24"/>
      <c r="F448" s="24"/>
      <c r="G448" s="200"/>
      <c r="H448" s="200"/>
      <c r="I448" s="201"/>
      <c r="J448" s="201"/>
      <c r="K448" s="200"/>
      <c r="L448" s="200"/>
      <c r="M448" s="201"/>
      <c r="N448" s="169"/>
      <c r="O448" s="198"/>
    </row>
    <row r="449" spans="4:15" ht="13">
      <c r="D449" s="24"/>
      <c r="E449" s="24"/>
      <c r="F449" s="24"/>
      <c r="G449" s="200"/>
      <c r="H449" s="200"/>
      <c r="I449" s="201"/>
      <c r="J449" s="201"/>
      <c r="K449" s="200"/>
      <c r="L449" s="200"/>
      <c r="M449" s="201"/>
      <c r="N449" s="169"/>
      <c r="O449" s="198"/>
    </row>
    <row r="450" spans="4:15" ht="13">
      <c r="D450" s="24"/>
      <c r="E450" s="24"/>
      <c r="F450" s="24"/>
      <c r="G450" s="200"/>
      <c r="H450" s="200"/>
      <c r="I450" s="201"/>
      <c r="J450" s="201"/>
      <c r="K450" s="200"/>
      <c r="L450" s="200"/>
      <c r="M450" s="201"/>
      <c r="N450" s="169"/>
      <c r="O450" s="198"/>
    </row>
    <row r="451" spans="4:15" ht="13">
      <c r="D451" s="24"/>
      <c r="E451" s="24"/>
      <c r="F451" s="24"/>
      <c r="G451" s="200"/>
      <c r="H451" s="200"/>
      <c r="I451" s="201"/>
      <c r="J451" s="201"/>
      <c r="K451" s="200"/>
      <c r="L451" s="200"/>
      <c r="M451" s="201"/>
      <c r="N451" s="169"/>
      <c r="O451" s="198"/>
    </row>
    <row r="452" spans="4:15" ht="13">
      <c r="D452" s="24"/>
      <c r="E452" s="24"/>
      <c r="F452" s="24"/>
      <c r="G452" s="200"/>
      <c r="H452" s="200"/>
      <c r="I452" s="201"/>
      <c r="J452" s="201"/>
      <c r="K452" s="200"/>
      <c r="L452" s="200"/>
      <c r="M452" s="201"/>
      <c r="N452" s="169"/>
      <c r="O452" s="198"/>
    </row>
    <row r="453" spans="4:15" ht="13">
      <c r="D453" s="24"/>
      <c r="E453" s="24"/>
      <c r="F453" s="24"/>
      <c r="G453" s="200"/>
      <c r="H453" s="200"/>
      <c r="I453" s="201"/>
      <c r="J453" s="201"/>
      <c r="K453" s="200"/>
      <c r="L453" s="200"/>
      <c r="M453" s="201"/>
      <c r="N453" s="169"/>
      <c r="O453" s="198"/>
    </row>
    <row r="454" spans="4:15" ht="13">
      <c r="D454" s="24"/>
      <c r="E454" s="24"/>
      <c r="F454" s="24"/>
      <c r="G454" s="200"/>
      <c r="H454" s="200"/>
      <c r="I454" s="201"/>
      <c r="J454" s="201"/>
      <c r="K454" s="200"/>
      <c r="L454" s="200"/>
      <c r="M454" s="201"/>
      <c r="N454" s="169"/>
      <c r="O454" s="198"/>
    </row>
    <row r="455" spans="4:15" ht="13">
      <c r="D455" s="24"/>
      <c r="E455" s="24"/>
      <c r="F455" s="24"/>
      <c r="G455" s="200"/>
      <c r="H455" s="200"/>
      <c r="I455" s="201"/>
      <c r="J455" s="201"/>
      <c r="K455" s="200"/>
      <c r="L455" s="200"/>
      <c r="M455" s="201"/>
      <c r="N455" s="169"/>
      <c r="O455" s="198"/>
    </row>
    <row r="456" spans="4:15" ht="13">
      <c r="D456" s="24"/>
      <c r="E456" s="24"/>
      <c r="F456" s="24"/>
      <c r="G456" s="200"/>
      <c r="H456" s="200"/>
      <c r="I456" s="201"/>
      <c r="J456" s="201"/>
      <c r="K456" s="200"/>
      <c r="L456" s="200"/>
      <c r="M456" s="201"/>
      <c r="N456" s="169"/>
      <c r="O456" s="198"/>
    </row>
    <row r="457" spans="4:15" ht="13">
      <c r="D457" s="24"/>
      <c r="E457" s="24"/>
      <c r="F457" s="24"/>
      <c r="G457" s="200"/>
      <c r="H457" s="200"/>
      <c r="I457" s="201"/>
      <c r="J457" s="201"/>
      <c r="K457" s="200"/>
      <c r="L457" s="200"/>
      <c r="M457" s="201"/>
      <c r="N457" s="169"/>
      <c r="O457" s="198"/>
    </row>
    <row r="458" spans="4:15" ht="13">
      <c r="D458" s="24"/>
      <c r="E458" s="24"/>
      <c r="F458" s="24"/>
      <c r="G458" s="200"/>
      <c r="H458" s="200"/>
      <c r="I458" s="201"/>
      <c r="J458" s="201"/>
      <c r="K458" s="200"/>
      <c r="L458" s="200"/>
      <c r="M458" s="201"/>
      <c r="N458" s="169"/>
      <c r="O458" s="198"/>
    </row>
    <row r="459" spans="4:15" ht="13">
      <c r="D459" s="24"/>
      <c r="E459" s="24"/>
      <c r="F459" s="24"/>
      <c r="G459" s="200"/>
      <c r="H459" s="200"/>
      <c r="I459" s="201"/>
      <c r="J459" s="201"/>
      <c r="K459" s="200"/>
      <c r="L459" s="200"/>
      <c r="M459" s="201"/>
      <c r="N459" s="169"/>
      <c r="O459" s="198"/>
    </row>
    <row r="460" spans="4:15" ht="13">
      <c r="D460" s="24"/>
      <c r="E460" s="24"/>
      <c r="F460" s="24"/>
      <c r="G460" s="200"/>
      <c r="H460" s="200"/>
      <c r="I460" s="201"/>
      <c r="J460" s="201"/>
      <c r="K460" s="200"/>
      <c r="L460" s="200"/>
      <c r="M460" s="201"/>
      <c r="N460" s="169"/>
      <c r="O460" s="198"/>
    </row>
    <row r="461" spans="4:15" ht="13">
      <c r="D461" s="24"/>
      <c r="E461" s="24"/>
      <c r="F461" s="24"/>
      <c r="G461" s="200"/>
      <c r="H461" s="200"/>
      <c r="I461" s="201"/>
      <c r="J461" s="201"/>
      <c r="K461" s="200"/>
      <c r="L461" s="200"/>
      <c r="M461" s="201"/>
      <c r="N461" s="169"/>
      <c r="O461" s="198"/>
    </row>
  </sheetData>
  <mergeCells count="8">
    <mergeCell ref="F2:F3"/>
    <mergeCell ref="G2:N2"/>
    <mergeCell ref="O2:O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FFFF"/>
    <outlinePr summaryBelow="0" summaryRight="0"/>
  </sheetPr>
  <dimension ref="A1:AG82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10.33203125" customWidth="1"/>
    <col min="2" max="2" width="15.6640625" customWidth="1"/>
    <col min="3" max="3" width="7.83203125" hidden="1" customWidth="1"/>
    <col min="4" max="4" width="16.83203125" customWidth="1"/>
    <col min="5" max="5" width="11.5" customWidth="1"/>
    <col min="6" max="6" width="16.1640625" customWidth="1"/>
    <col min="7" max="7" width="14.6640625" customWidth="1"/>
    <col min="8" max="8" width="7.33203125" customWidth="1"/>
    <col min="9" max="9" width="15.83203125" customWidth="1"/>
    <col min="10" max="10" width="10.1640625" customWidth="1"/>
    <col min="11" max="12" width="25.6640625" customWidth="1"/>
    <col min="13" max="13" width="16.1640625" customWidth="1"/>
    <col min="14" max="14" width="10.6640625" customWidth="1"/>
  </cols>
  <sheetData>
    <row r="1" spans="1:15" ht="13" hidden="1">
      <c r="B1" s="1"/>
      <c r="C1" s="1"/>
      <c r="D1" s="21"/>
      <c r="E1" s="21"/>
      <c r="F1" s="21"/>
      <c r="G1" s="179"/>
      <c r="H1" s="179"/>
      <c r="I1" s="180"/>
      <c r="J1" s="180"/>
      <c r="K1" s="179"/>
      <c r="L1" s="179"/>
      <c r="M1" s="180"/>
      <c r="N1" s="180"/>
    </row>
    <row r="2" spans="1:15" ht="19">
      <c r="A2" s="339" t="s">
        <v>21</v>
      </c>
      <c r="B2" s="344" t="s">
        <v>24</v>
      </c>
      <c r="C2" s="344" t="s">
        <v>234</v>
      </c>
      <c r="D2" s="344" t="s">
        <v>7</v>
      </c>
      <c r="E2" s="344" t="s">
        <v>8</v>
      </c>
      <c r="F2" s="344" t="s">
        <v>25</v>
      </c>
      <c r="G2" s="345" t="s">
        <v>26</v>
      </c>
      <c r="H2" s="243"/>
      <c r="I2" s="243"/>
      <c r="J2" s="243"/>
      <c r="K2" s="243"/>
      <c r="L2" s="243"/>
      <c r="M2" s="243"/>
      <c r="N2" s="244"/>
    </row>
    <row r="3" spans="1:15" ht="13">
      <c r="A3" s="249"/>
      <c r="B3" s="246"/>
      <c r="C3" s="246"/>
      <c r="D3" s="246"/>
      <c r="E3" s="246"/>
      <c r="F3" s="246"/>
      <c r="G3" s="175" t="s">
        <v>11</v>
      </c>
      <c r="H3" s="176" t="s">
        <v>30</v>
      </c>
      <c r="I3" s="177" t="s">
        <v>11</v>
      </c>
      <c r="J3" s="177" t="s">
        <v>10</v>
      </c>
      <c r="K3" s="176" t="s">
        <v>11</v>
      </c>
      <c r="L3" s="176" t="s">
        <v>31</v>
      </c>
      <c r="M3" s="177" t="s">
        <v>11</v>
      </c>
      <c r="N3" s="178" t="s">
        <v>12</v>
      </c>
      <c r="O3" s="3" t="s">
        <v>32</v>
      </c>
    </row>
    <row r="4" spans="1:15" ht="13" hidden="1">
      <c r="B4" s="1"/>
      <c r="C4" s="1"/>
      <c r="D4" s="181"/>
      <c r="E4" s="181"/>
      <c r="F4" s="181"/>
      <c r="G4" s="179"/>
      <c r="H4" s="179"/>
      <c r="I4" s="180"/>
      <c r="J4" s="180"/>
      <c r="K4" s="179"/>
      <c r="L4" s="179"/>
      <c r="M4" s="180"/>
      <c r="N4" s="180"/>
    </row>
    <row r="5" spans="1:15" ht="13" hidden="1">
      <c r="B5" s="1"/>
      <c r="C5" s="1"/>
      <c r="D5" s="181"/>
      <c r="E5" s="181"/>
      <c r="F5" s="181"/>
      <c r="G5" s="179"/>
      <c r="H5" s="179"/>
      <c r="I5" s="180"/>
      <c r="J5" s="180"/>
      <c r="K5" s="179"/>
      <c r="L5" s="179"/>
      <c r="M5" s="180"/>
      <c r="N5" s="180"/>
    </row>
    <row r="6" spans="1:15" ht="19" hidden="1">
      <c r="B6" s="1"/>
      <c r="C6" s="1"/>
      <c r="D6" s="181"/>
      <c r="E6" s="181"/>
      <c r="F6" s="181"/>
      <c r="G6" s="179"/>
      <c r="H6" s="179"/>
      <c r="I6" s="180"/>
      <c r="J6" s="182"/>
      <c r="K6" s="179"/>
      <c r="L6" s="179"/>
      <c r="M6" s="180"/>
      <c r="N6" s="180"/>
    </row>
    <row r="7" spans="1:15" ht="19" hidden="1">
      <c r="B7" s="1"/>
      <c r="C7" s="1"/>
      <c r="D7" s="181"/>
      <c r="E7" s="181"/>
      <c r="F7" s="181"/>
      <c r="G7" s="179"/>
      <c r="H7" s="183"/>
      <c r="I7" s="180"/>
      <c r="J7" s="180"/>
      <c r="K7" s="179"/>
      <c r="L7" s="179"/>
      <c r="M7" s="180"/>
      <c r="N7" s="180"/>
      <c r="O7" s="3"/>
    </row>
    <row r="8" spans="1:15" ht="19" hidden="1">
      <c r="B8" s="1"/>
      <c r="C8" s="1"/>
      <c r="D8" s="181"/>
      <c r="E8" s="181"/>
      <c r="F8" s="181"/>
      <c r="G8" s="179"/>
      <c r="H8" s="179"/>
      <c r="I8" s="180"/>
      <c r="J8" s="182"/>
      <c r="K8" s="179"/>
      <c r="L8" s="179"/>
      <c r="M8" s="180"/>
      <c r="N8" s="180"/>
    </row>
    <row r="9" spans="1:15" ht="13" hidden="1">
      <c r="B9" s="1"/>
      <c r="C9" s="1"/>
      <c r="D9" s="181"/>
      <c r="E9" s="181"/>
      <c r="F9" s="181"/>
      <c r="G9" s="179"/>
      <c r="H9" s="179"/>
      <c r="I9" s="180"/>
      <c r="J9" s="180"/>
      <c r="K9" s="179"/>
      <c r="L9" s="179"/>
      <c r="M9" s="180"/>
      <c r="N9" s="180"/>
    </row>
    <row r="10" spans="1:15" ht="13">
      <c r="A10" s="1"/>
      <c r="B10" s="359" t="s">
        <v>57</v>
      </c>
      <c r="C10" s="1"/>
      <c r="D10" s="181">
        <v>0</v>
      </c>
      <c r="E10" s="21"/>
      <c r="F10" s="21"/>
      <c r="G10" s="50" t="s">
        <v>13</v>
      </c>
      <c r="H10" s="50"/>
      <c r="I10" s="50" t="s">
        <v>13</v>
      </c>
      <c r="J10" s="50"/>
      <c r="K10" s="50" t="s">
        <v>13</v>
      </c>
      <c r="L10" s="50"/>
      <c r="M10" s="6"/>
      <c r="N10" s="6"/>
      <c r="O10" s="204"/>
    </row>
    <row r="11" spans="1:15" ht="13">
      <c r="A11" s="1"/>
      <c r="B11" s="245"/>
      <c r="C11" s="1"/>
      <c r="D11" s="181">
        <v>6.9444444444444447E-4</v>
      </c>
      <c r="E11" s="21"/>
      <c r="F11" s="21"/>
      <c r="G11" s="50" t="s">
        <v>13</v>
      </c>
      <c r="H11" s="50"/>
      <c r="I11" s="50" t="s">
        <v>13</v>
      </c>
      <c r="J11" s="50"/>
      <c r="K11" s="50" t="s">
        <v>13</v>
      </c>
      <c r="L11" s="50"/>
      <c r="M11" s="6"/>
      <c r="N11" s="6"/>
      <c r="O11" s="204"/>
    </row>
    <row r="12" spans="1:15" ht="13">
      <c r="A12" s="1"/>
      <c r="B12" s="245"/>
      <c r="C12" s="1"/>
      <c r="D12" s="181">
        <v>1.3888888888888889E-3</v>
      </c>
      <c r="E12" s="21"/>
      <c r="F12" s="21"/>
      <c r="G12" s="50" t="s">
        <v>13</v>
      </c>
      <c r="H12" s="50"/>
      <c r="I12" s="50" t="s">
        <v>13</v>
      </c>
      <c r="J12" s="50"/>
      <c r="K12" s="50" t="s">
        <v>13</v>
      </c>
      <c r="L12" s="50"/>
      <c r="M12" s="6"/>
      <c r="N12" s="6"/>
      <c r="O12" s="204"/>
    </row>
    <row r="13" spans="1:15" ht="13">
      <c r="A13" s="1"/>
      <c r="B13" s="245"/>
      <c r="C13" s="1"/>
      <c r="D13" s="181">
        <v>2.0833333333333333E-3</v>
      </c>
      <c r="E13" s="21"/>
      <c r="F13" s="21"/>
      <c r="G13" s="50" t="s">
        <v>19</v>
      </c>
      <c r="H13" s="62">
        <v>0.91</v>
      </c>
      <c r="I13" s="50" t="s">
        <v>19</v>
      </c>
      <c r="J13" s="62">
        <v>0.85</v>
      </c>
      <c r="K13" s="50" t="s">
        <v>19</v>
      </c>
      <c r="L13" s="62">
        <v>0.93</v>
      </c>
      <c r="M13" s="6" t="s">
        <v>15</v>
      </c>
      <c r="N13" s="8">
        <v>0.76</v>
      </c>
      <c r="O13" s="204"/>
    </row>
    <row r="14" spans="1:15" ht="13">
      <c r="A14" s="1"/>
      <c r="B14" s="245"/>
      <c r="C14" s="1"/>
      <c r="D14" s="181">
        <v>2.7777777777777779E-3</v>
      </c>
      <c r="E14" s="21"/>
      <c r="F14" s="205"/>
      <c r="G14" s="50" t="s">
        <v>19</v>
      </c>
      <c r="H14" s="62">
        <v>0.88</v>
      </c>
      <c r="I14" s="50" t="s">
        <v>19</v>
      </c>
      <c r="J14" s="62">
        <v>0.74</v>
      </c>
      <c r="K14" s="50" t="s">
        <v>19</v>
      </c>
      <c r="L14" s="62">
        <v>0.89</v>
      </c>
      <c r="M14" s="6" t="s">
        <v>19</v>
      </c>
      <c r="N14" s="8">
        <v>0.81</v>
      </c>
      <c r="O14" s="204"/>
    </row>
    <row r="15" spans="1:15" ht="13">
      <c r="A15" s="1"/>
      <c r="B15" s="245"/>
      <c r="C15" s="1"/>
      <c r="D15" s="181">
        <v>3.472222222222222E-3</v>
      </c>
      <c r="E15" s="21"/>
      <c r="F15" s="206"/>
      <c r="G15" s="50" t="s">
        <v>15</v>
      </c>
      <c r="H15" s="62">
        <v>0.94</v>
      </c>
      <c r="I15" s="50" t="s">
        <v>15</v>
      </c>
      <c r="J15" s="62">
        <v>0.9</v>
      </c>
      <c r="K15" s="50" t="s">
        <v>15</v>
      </c>
      <c r="L15" s="62">
        <v>0.95</v>
      </c>
      <c r="M15" s="6" t="s">
        <v>15</v>
      </c>
      <c r="N15" s="8">
        <v>0.93</v>
      </c>
      <c r="O15" s="204"/>
    </row>
    <row r="16" spans="1:15" ht="13">
      <c r="A16" s="1"/>
      <c r="B16" s="245"/>
      <c r="C16" s="1"/>
      <c r="D16" s="207">
        <v>4.1666666666666666E-3</v>
      </c>
      <c r="E16" s="86" t="s">
        <v>19</v>
      </c>
      <c r="F16" s="205"/>
      <c r="G16" s="50" t="s">
        <v>19</v>
      </c>
      <c r="H16" s="62">
        <v>0.84</v>
      </c>
      <c r="I16" s="50" t="s">
        <v>19</v>
      </c>
      <c r="J16" s="62">
        <v>0.85</v>
      </c>
      <c r="K16" s="50" t="s">
        <v>19</v>
      </c>
      <c r="L16" s="62">
        <v>0.91</v>
      </c>
      <c r="M16" s="71" t="s">
        <v>108</v>
      </c>
      <c r="N16" s="72" t="s">
        <v>132</v>
      </c>
      <c r="O16" s="204"/>
    </row>
    <row r="17" spans="1:15" ht="13">
      <c r="A17" s="1"/>
      <c r="B17" s="245"/>
      <c r="C17" s="1"/>
      <c r="D17" s="207">
        <v>4.8611111111111112E-3</v>
      </c>
      <c r="E17" s="28" t="s">
        <v>19</v>
      </c>
      <c r="F17" s="205"/>
      <c r="G17" s="81" t="s">
        <v>108</v>
      </c>
      <c r="H17" s="82" t="s">
        <v>133</v>
      </c>
      <c r="I17" s="50" t="s">
        <v>19</v>
      </c>
      <c r="J17" s="62">
        <v>0.89</v>
      </c>
      <c r="K17" s="50" t="s">
        <v>19</v>
      </c>
      <c r="L17" s="62">
        <v>0.93</v>
      </c>
      <c r="M17" s="6" t="s">
        <v>15</v>
      </c>
      <c r="N17" s="8">
        <v>0.72</v>
      </c>
      <c r="O17" s="204"/>
    </row>
    <row r="18" spans="1:15" ht="13">
      <c r="A18" s="1"/>
      <c r="B18" s="245"/>
      <c r="C18" s="1"/>
      <c r="D18" s="181">
        <v>5.5555555555555558E-3</v>
      </c>
      <c r="E18" s="21"/>
      <c r="F18" s="205"/>
      <c r="G18" s="50" t="s">
        <v>19</v>
      </c>
      <c r="H18" s="62">
        <v>0.86</v>
      </c>
      <c r="I18" s="50" t="s">
        <v>19</v>
      </c>
      <c r="J18" s="62">
        <v>0.85</v>
      </c>
      <c r="K18" s="50" t="s">
        <v>19</v>
      </c>
      <c r="L18" s="62">
        <v>0.93</v>
      </c>
      <c r="M18" s="6" t="s">
        <v>19</v>
      </c>
      <c r="N18" s="8">
        <v>0.87</v>
      </c>
      <c r="O18" s="204"/>
    </row>
    <row r="19" spans="1:15" ht="13">
      <c r="A19" s="1"/>
      <c r="B19" s="245"/>
      <c r="C19" s="1"/>
      <c r="D19" s="181">
        <v>6.2500000000000003E-3</v>
      </c>
      <c r="E19" s="21"/>
      <c r="F19" s="21"/>
      <c r="G19" s="50" t="s">
        <v>19</v>
      </c>
      <c r="H19" s="62">
        <v>0.92</v>
      </c>
      <c r="I19" s="50" t="s">
        <v>19</v>
      </c>
      <c r="J19" s="62">
        <v>0.87</v>
      </c>
      <c r="K19" s="50" t="s">
        <v>19</v>
      </c>
      <c r="L19" s="62">
        <v>0.91</v>
      </c>
      <c r="M19" s="6" t="s">
        <v>19</v>
      </c>
      <c r="N19" s="8">
        <v>0.86</v>
      </c>
      <c r="O19" s="204"/>
    </row>
    <row r="20" spans="1:15" ht="13">
      <c r="A20" s="1"/>
      <c r="B20" s="245"/>
      <c r="C20" s="1"/>
      <c r="D20" s="181">
        <v>6.9444444444444441E-3</v>
      </c>
      <c r="E20" s="21"/>
      <c r="F20" s="21"/>
      <c r="G20" s="50" t="s">
        <v>13</v>
      </c>
      <c r="H20" s="50"/>
      <c r="I20" s="50" t="s">
        <v>13</v>
      </c>
      <c r="J20" s="50"/>
      <c r="K20" s="50" t="s">
        <v>13</v>
      </c>
      <c r="L20" s="50"/>
      <c r="M20" s="6" t="s">
        <v>13</v>
      </c>
      <c r="N20" s="6"/>
      <c r="O20" s="204"/>
    </row>
    <row r="21" spans="1:15" ht="13">
      <c r="A21" s="1"/>
      <c r="B21" s="245"/>
      <c r="C21" s="1"/>
      <c r="D21" s="181">
        <v>7.6388888888888886E-3</v>
      </c>
      <c r="E21" s="21"/>
      <c r="F21" s="21"/>
      <c r="G21" s="50" t="s">
        <v>13</v>
      </c>
      <c r="H21" s="50"/>
      <c r="I21" s="50" t="s">
        <v>13</v>
      </c>
      <c r="J21" s="50"/>
      <c r="K21" s="50" t="s">
        <v>13</v>
      </c>
      <c r="L21" s="50"/>
      <c r="M21" s="6" t="s">
        <v>13</v>
      </c>
      <c r="N21" s="6"/>
      <c r="O21" s="204"/>
    </row>
    <row r="22" spans="1:15" ht="13">
      <c r="A22" s="1"/>
      <c r="B22" s="245"/>
      <c r="C22" s="1"/>
      <c r="D22" s="181">
        <v>8.3333333333333332E-3</v>
      </c>
      <c r="E22" s="21"/>
      <c r="F22" s="21"/>
      <c r="G22" s="50" t="s">
        <v>13</v>
      </c>
      <c r="H22" s="50"/>
      <c r="I22" s="50" t="s">
        <v>13</v>
      </c>
      <c r="J22" s="50"/>
      <c r="K22" s="50" t="s">
        <v>13</v>
      </c>
      <c r="L22" s="50"/>
      <c r="M22" s="6" t="s">
        <v>13</v>
      </c>
      <c r="N22" s="6"/>
      <c r="O22" s="204"/>
    </row>
    <row r="23" spans="1:15" ht="13">
      <c r="A23" s="1"/>
      <c r="B23" s="245"/>
      <c r="C23" s="1"/>
      <c r="D23" s="181">
        <v>9.0277777777777769E-3</v>
      </c>
      <c r="E23" s="21"/>
      <c r="F23" s="21"/>
      <c r="G23" s="50" t="s">
        <v>13</v>
      </c>
      <c r="H23" s="50"/>
      <c r="I23" s="50" t="s">
        <v>13</v>
      </c>
      <c r="J23" s="50"/>
      <c r="K23" s="50" t="s">
        <v>13</v>
      </c>
      <c r="L23" s="50"/>
      <c r="M23" s="6" t="s">
        <v>13</v>
      </c>
      <c r="N23" s="6"/>
      <c r="O23" s="204"/>
    </row>
    <row r="24" spans="1:15" ht="13">
      <c r="A24" s="1"/>
      <c r="B24" s="245"/>
      <c r="C24" s="1"/>
      <c r="D24" s="181">
        <v>9.7222222222222224E-3</v>
      </c>
      <c r="E24" s="21"/>
      <c r="F24" s="205"/>
      <c r="G24" s="50" t="s">
        <v>13</v>
      </c>
      <c r="H24" s="50"/>
      <c r="I24" s="50" t="s">
        <v>13</v>
      </c>
      <c r="J24" s="50"/>
      <c r="K24" s="50" t="s">
        <v>13</v>
      </c>
      <c r="L24" s="50"/>
      <c r="O24" s="204"/>
    </row>
    <row r="25" spans="1:15" ht="14">
      <c r="A25" s="1"/>
      <c r="B25" s="245"/>
      <c r="C25" s="1"/>
      <c r="D25" s="207">
        <v>1.0416666666666666E-2</v>
      </c>
      <c r="E25" s="208" t="s">
        <v>19</v>
      </c>
      <c r="F25" s="205"/>
      <c r="G25" s="90" t="s">
        <v>19</v>
      </c>
      <c r="H25" s="91">
        <v>0.86</v>
      </c>
      <c r="I25" s="50" t="s">
        <v>19</v>
      </c>
      <c r="J25" s="62">
        <v>0.86</v>
      </c>
      <c r="K25" s="50" t="s">
        <v>19</v>
      </c>
      <c r="L25" s="62">
        <v>0.82</v>
      </c>
      <c r="M25" s="71" t="s">
        <v>108</v>
      </c>
      <c r="N25" s="72" t="s">
        <v>134</v>
      </c>
      <c r="O25" s="204"/>
    </row>
    <row r="26" spans="1:15" ht="13">
      <c r="A26" s="1"/>
      <c r="B26" s="245"/>
      <c r="C26" s="1"/>
      <c r="D26" s="207">
        <v>1.1111111111111112E-2</v>
      </c>
      <c r="E26" s="86" t="s">
        <v>19</v>
      </c>
      <c r="F26" s="205"/>
      <c r="G26" s="209" t="s">
        <v>13</v>
      </c>
      <c r="H26" s="209"/>
      <c r="I26" s="81" t="s">
        <v>108</v>
      </c>
      <c r="J26" s="82" t="s">
        <v>135</v>
      </c>
      <c r="K26" s="50" t="s">
        <v>19</v>
      </c>
      <c r="L26" s="62">
        <v>0.65</v>
      </c>
      <c r="M26" s="6" t="s">
        <v>15</v>
      </c>
      <c r="N26" s="8">
        <v>0.28000000000000003</v>
      </c>
      <c r="O26" s="204"/>
    </row>
    <row r="27" spans="1:15" ht="13">
      <c r="A27" s="1"/>
      <c r="B27" s="245"/>
      <c r="C27" s="1"/>
      <c r="D27" s="181">
        <v>1.1805555555555555E-2</v>
      </c>
      <c r="E27" s="21"/>
      <c r="F27" s="205"/>
      <c r="G27" s="205"/>
      <c r="H27" s="206"/>
      <c r="I27" s="1"/>
      <c r="J27" s="1"/>
      <c r="K27" s="206"/>
      <c r="L27" s="206"/>
      <c r="M27" s="197"/>
      <c r="N27" s="180"/>
      <c r="O27" s="204"/>
    </row>
    <row r="28" spans="1:15" ht="13">
      <c r="A28" s="1"/>
      <c r="B28" s="246"/>
      <c r="C28" s="1"/>
      <c r="D28" s="181">
        <v>1.2500000000000001E-2</v>
      </c>
      <c r="E28" s="21"/>
      <c r="F28" s="205"/>
      <c r="G28" s="205"/>
      <c r="H28" s="206"/>
      <c r="I28" s="1"/>
      <c r="J28" s="1"/>
      <c r="K28" s="206"/>
      <c r="L28" s="206"/>
      <c r="M28" s="197"/>
      <c r="N28" s="180"/>
      <c r="O28" s="204"/>
    </row>
    <row r="29" spans="1:15" ht="13">
      <c r="A29" s="210"/>
      <c r="B29" s="210"/>
      <c r="C29" s="210"/>
      <c r="D29" s="211"/>
      <c r="E29" s="210"/>
      <c r="F29" s="210"/>
      <c r="G29" s="212"/>
      <c r="H29" s="212"/>
      <c r="I29" s="212"/>
      <c r="J29" s="212"/>
      <c r="K29" s="212"/>
      <c r="L29" s="212"/>
      <c r="M29" s="212"/>
      <c r="N29" s="210"/>
      <c r="O29" s="210"/>
    </row>
    <row r="30" spans="1:15" ht="13">
      <c r="B30" s="341" t="s">
        <v>239</v>
      </c>
      <c r="D30" s="181">
        <v>0</v>
      </c>
      <c r="E30" s="3" t="s">
        <v>13</v>
      </c>
      <c r="F30" s="320" t="s">
        <v>240</v>
      </c>
      <c r="G30" s="3" t="s">
        <v>13</v>
      </c>
      <c r="H30" s="3">
        <v>0</v>
      </c>
      <c r="I30" s="3" t="s">
        <v>13</v>
      </c>
      <c r="J30" s="3">
        <v>0</v>
      </c>
      <c r="K30" s="3" t="s">
        <v>13</v>
      </c>
      <c r="L30" s="3">
        <v>0</v>
      </c>
      <c r="M30" s="3" t="s">
        <v>13</v>
      </c>
      <c r="N30" s="3">
        <v>0</v>
      </c>
    </row>
    <row r="31" spans="1:15" ht="13">
      <c r="B31" s="249"/>
      <c r="D31" s="181">
        <v>6.9444444444444447E-4</v>
      </c>
      <c r="E31" s="3" t="s">
        <v>15</v>
      </c>
      <c r="F31" s="249"/>
      <c r="G31" s="3" t="s">
        <v>15</v>
      </c>
      <c r="H31" s="3">
        <v>0.85</v>
      </c>
      <c r="I31" s="3" t="s">
        <v>13</v>
      </c>
      <c r="J31" s="3">
        <v>0</v>
      </c>
      <c r="K31" s="3" t="s">
        <v>15</v>
      </c>
      <c r="L31" s="3">
        <v>0.74</v>
      </c>
      <c r="M31" s="139" t="s">
        <v>13</v>
      </c>
      <c r="N31" s="139">
        <v>0</v>
      </c>
    </row>
    <row r="32" spans="1:15" ht="13">
      <c r="B32" s="249"/>
      <c r="D32" s="181">
        <v>1.3888888888888889E-3</v>
      </c>
      <c r="E32" s="3" t="s">
        <v>15</v>
      </c>
      <c r="F32" s="249"/>
      <c r="G32" s="3" t="s">
        <v>15</v>
      </c>
      <c r="H32" s="3">
        <v>0.92</v>
      </c>
      <c r="I32" s="3" t="s">
        <v>13</v>
      </c>
      <c r="J32" s="3">
        <v>0</v>
      </c>
      <c r="K32" s="3" t="s">
        <v>15</v>
      </c>
      <c r="L32" s="3">
        <v>0.9</v>
      </c>
      <c r="M32" s="3" t="s">
        <v>15</v>
      </c>
      <c r="N32" s="3">
        <v>0.88</v>
      </c>
    </row>
    <row r="33" spans="1:33" ht="13">
      <c r="B33" s="249"/>
      <c r="D33" s="181">
        <v>2.0833333333333333E-3</v>
      </c>
      <c r="E33" s="3" t="s">
        <v>13</v>
      </c>
      <c r="F33" s="249"/>
      <c r="G33" s="3" t="s">
        <v>13</v>
      </c>
      <c r="H33" s="3">
        <v>0</v>
      </c>
      <c r="I33" s="3" t="s">
        <v>13</v>
      </c>
      <c r="J33" s="3">
        <v>0</v>
      </c>
      <c r="K33" s="3" t="s">
        <v>13</v>
      </c>
      <c r="L33" s="3">
        <v>0</v>
      </c>
      <c r="M33" s="3" t="s">
        <v>13</v>
      </c>
      <c r="N33" s="3">
        <v>0</v>
      </c>
    </row>
    <row r="34" spans="1:33" ht="13">
      <c r="B34" s="249"/>
      <c r="D34" s="181">
        <v>2.7777777777777779E-3</v>
      </c>
      <c r="E34" s="3" t="s">
        <v>13</v>
      </c>
      <c r="F34" s="249"/>
      <c r="G34" s="3" t="s">
        <v>13</v>
      </c>
      <c r="H34" s="3">
        <v>0</v>
      </c>
      <c r="I34" s="3" t="s">
        <v>13</v>
      </c>
      <c r="J34" s="3">
        <v>0</v>
      </c>
      <c r="K34" s="3" t="s">
        <v>13</v>
      </c>
      <c r="L34" s="3">
        <v>0</v>
      </c>
      <c r="M34" s="3" t="s">
        <v>13</v>
      </c>
      <c r="N34" s="3">
        <v>0</v>
      </c>
    </row>
    <row r="35" spans="1:33" ht="13">
      <c r="A35" s="117"/>
      <c r="B35" s="117"/>
      <c r="C35" s="117"/>
      <c r="D35" s="211"/>
      <c r="E35" s="117"/>
      <c r="F35" s="117"/>
      <c r="G35" s="117"/>
      <c r="H35" s="117"/>
      <c r="I35" s="117" t="s">
        <v>13</v>
      </c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</row>
    <row r="36" spans="1:33" ht="13">
      <c r="B36" s="360" t="s">
        <v>74</v>
      </c>
      <c r="D36" s="181">
        <v>0</v>
      </c>
      <c r="E36" s="320" t="s">
        <v>241</v>
      </c>
      <c r="F36" s="119"/>
      <c r="G36" s="3" t="s">
        <v>13</v>
      </c>
      <c r="H36" s="6">
        <v>0</v>
      </c>
      <c r="I36" s="3" t="s">
        <v>13</v>
      </c>
      <c r="J36" s="3">
        <v>0</v>
      </c>
      <c r="K36" s="6" t="s">
        <v>13</v>
      </c>
      <c r="L36" s="8">
        <v>0</v>
      </c>
      <c r="M36" s="6" t="s">
        <v>13</v>
      </c>
      <c r="N36" s="8">
        <v>0</v>
      </c>
    </row>
    <row r="37" spans="1:33" ht="13">
      <c r="B37" s="249"/>
      <c r="D37" s="181">
        <v>6.9444444444444447E-4</v>
      </c>
      <c r="E37" s="249"/>
      <c r="G37" s="3" t="s">
        <v>13</v>
      </c>
      <c r="H37" s="6">
        <v>0</v>
      </c>
      <c r="I37" s="3" t="s">
        <v>13</v>
      </c>
      <c r="J37" s="3">
        <v>0</v>
      </c>
      <c r="K37" s="6" t="s">
        <v>13</v>
      </c>
      <c r="L37" s="8">
        <v>0</v>
      </c>
      <c r="M37" s="6" t="s">
        <v>13</v>
      </c>
      <c r="N37" s="8">
        <v>0</v>
      </c>
    </row>
    <row r="38" spans="1:33" ht="13">
      <c r="B38" s="249"/>
      <c r="D38" s="181">
        <v>1.3888888888888889E-3</v>
      </c>
      <c r="E38" s="249"/>
      <c r="G38" s="139" t="s">
        <v>13</v>
      </c>
      <c r="H38" s="74">
        <v>0</v>
      </c>
      <c r="I38" s="139" t="s">
        <v>13</v>
      </c>
      <c r="J38" s="139">
        <v>0</v>
      </c>
      <c r="K38" s="6" t="s">
        <v>19</v>
      </c>
      <c r="L38" s="8">
        <v>0.73</v>
      </c>
      <c r="M38" s="6" t="s">
        <v>19</v>
      </c>
      <c r="N38" s="8">
        <v>0.34</v>
      </c>
    </row>
    <row r="39" spans="1:33" ht="13">
      <c r="B39" s="249"/>
      <c r="D39" s="361">
        <v>2.0833333333333333E-3</v>
      </c>
      <c r="E39" s="249"/>
      <c r="F39" s="119" t="s">
        <v>19</v>
      </c>
      <c r="G39" s="6" t="s">
        <v>19</v>
      </c>
      <c r="H39" s="8">
        <v>0.55000000000000004</v>
      </c>
      <c r="I39" s="139" t="s">
        <v>13</v>
      </c>
      <c r="J39" s="139">
        <v>0</v>
      </c>
      <c r="K39" s="6" t="s">
        <v>19</v>
      </c>
      <c r="L39" s="8">
        <v>0.73</v>
      </c>
      <c r="M39" s="71" t="s">
        <v>19</v>
      </c>
      <c r="N39" s="72">
        <v>0.34</v>
      </c>
    </row>
    <row r="40" spans="1:33" ht="13">
      <c r="B40" s="249"/>
      <c r="D40" s="246"/>
      <c r="E40" s="249"/>
      <c r="F40" s="119" t="s">
        <v>19</v>
      </c>
      <c r="G40" s="58"/>
      <c r="H40" s="213"/>
      <c r="I40" s="115"/>
      <c r="J40" s="115"/>
      <c r="K40" s="58"/>
      <c r="L40" s="213"/>
      <c r="M40" s="74" t="s">
        <v>15</v>
      </c>
      <c r="N40" s="75">
        <v>0.26</v>
      </c>
    </row>
    <row r="41" spans="1:33" ht="13">
      <c r="B41" s="249"/>
      <c r="D41" s="181">
        <v>2.7777777777777779E-3</v>
      </c>
      <c r="E41" s="249"/>
      <c r="F41" s="119" t="s">
        <v>19</v>
      </c>
      <c r="G41" s="6" t="s">
        <v>19</v>
      </c>
      <c r="H41" s="8">
        <v>0.47</v>
      </c>
      <c r="I41" s="139" t="s">
        <v>13</v>
      </c>
      <c r="J41" s="139">
        <v>0</v>
      </c>
      <c r="K41" s="6" t="s">
        <v>19</v>
      </c>
      <c r="L41" s="8">
        <v>0.76</v>
      </c>
      <c r="M41" s="6" t="s">
        <v>19</v>
      </c>
      <c r="N41" s="8">
        <v>0.28000000000000003</v>
      </c>
    </row>
    <row r="42" spans="1:33" ht="13">
      <c r="B42" s="249"/>
      <c r="D42" s="181">
        <v>3.472222222222222E-3</v>
      </c>
      <c r="E42" s="249"/>
      <c r="F42" s="119" t="s">
        <v>19</v>
      </c>
      <c r="G42" s="6" t="s">
        <v>19</v>
      </c>
      <c r="H42" s="8">
        <v>0.6</v>
      </c>
      <c r="I42" s="139" t="s">
        <v>13</v>
      </c>
      <c r="J42" s="139">
        <v>0</v>
      </c>
      <c r="K42" s="6" t="s">
        <v>19</v>
      </c>
      <c r="L42" s="8">
        <v>0.76</v>
      </c>
      <c r="M42" s="74" t="s">
        <v>13</v>
      </c>
      <c r="N42" s="75">
        <v>0</v>
      </c>
    </row>
    <row r="43" spans="1:33" ht="13">
      <c r="B43" s="249"/>
      <c r="D43" s="181">
        <v>4.1666666666666666E-3</v>
      </c>
      <c r="E43" s="249"/>
      <c r="F43" s="119" t="s">
        <v>19</v>
      </c>
      <c r="G43" s="6" t="s">
        <v>19</v>
      </c>
      <c r="H43" s="8">
        <v>0.55000000000000004</v>
      </c>
      <c r="I43" s="139" t="s">
        <v>13</v>
      </c>
      <c r="J43" s="139">
        <v>0</v>
      </c>
      <c r="K43" s="6" t="s">
        <v>19</v>
      </c>
      <c r="L43" s="8">
        <v>0.76</v>
      </c>
      <c r="M43" s="74" t="s">
        <v>13</v>
      </c>
      <c r="N43" s="75">
        <v>0</v>
      </c>
    </row>
    <row r="44" spans="1:33" ht="13">
      <c r="B44" s="249"/>
      <c r="D44" s="181">
        <v>4.8611111111111112E-3</v>
      </c>
      <c r="E44" s="249"/>
      <c r="F44" s="119" t="s">
        <v>19</v>
      </c>
      <c r="G44" s="6" t="s">
        <v>19</v>
      </c>
      <c r="H44" s="8">
        <v>0.61</v>
      </c>
      <c r="I44" s="139" t="s">
        <v>13</v>
      </c>
      <c r="J44" s="139">
        <v>0</v>
      </c>
      <c r="K44" s="6" t="s">
        <v>19</v>
      </c>
      <c r="L44" s="8">
        <v>0.77</v>
      </c>
      <c r="M44" s="74" t="s">
        <v>13</v>
      </c>
      <c r="N44" s="75">
        <v>0</v>
      </c>
    </row>
    <row r="45" spans="1:33" ht="13">
      <c r="B45" s="249"/>
      <c r="D45" s="181">
        <v>5.5555555555555558E-3</v>
      </c>
      <c r="E45" s="249"/>
      <c r="F45" s="119" t="s">
        <v>19</v>
      </c>
      <c r="G45" s="6" t="s">
        <v>19</v>
      </c>
      <c r="H45" s="8">
        <v>0.36</v>
      </c>
      <c r="I45" s="139" t="s">
        <v>13</v>
      </c>
      <c r="J45" s="139">
        <v>0</v>
      </c>
      <c r="K45" s="6" t="s">
        <v>19</v>
      </c>
      <c r="L45" s="8">
        <v>0.67</v>
      </c>
      <c r="M45" s="74" t="s">
        <v>13</v>
      </c>
      <c r="N45" s="75">
        <v>0</v>
      </c>
    </row>
    <row r="46" spans="1:33" ht="13">
      <c r="B46" s="249"/>
      <c r="D46" s="181">
        <v>6.2500000000000003E-3</v>
      </c>
      <c r="E46" s="249"/>
      <c r="F46" s="119" t="s">
        <v>19</v>
      </c>
      <c r="G46" s="6" t="s">
        <v>19</v>
      </c>
      <c r="H46" s="8">
        <v>0.25</v>
      </c>
      <c r="I46" s="139" t="s">
        <v>13</v>
      </c>
      <c r="J46" s="139">
        <v>0</v>
      </c>
      <c r="K46" s="6" t="s">
        <v>19</v>
      </c>
      <c r="L46" s="8">
        <v>0.75</v>
      </c>
      <c r="M46" s="6" t="s">
        <v>19</v>
      </c>
      <c r="N46" s="8">
        <v>0.38</v>
      </c>
    </row>
    <row r="47" spans="1:33" ht="13">
      <c r="B47" s="249"/>
      <c r="D47" s="181">
        <v>6.9444444444444441E-3</v>
      </c>
      <c r="E47" s="249"/>
      <c r="F47" s="119" t="s">
        <v>19</v>
      </c>
      <c r="G47" s="74" t="s">
        <v>13</v>
      </c>
      <c r="H47" s="74"/>
      <c r="I47" s="139" t="s">
        <v>13</v>
      </c>
      <c r="J47" s="139">
        <v>0</v>
      </c>
      <c r="K47" s="6" t="s">
        <v>19</v>
      </c>
      <c r="L47" s="8">
        <v>0.72</v>
      </c>
      <c r="M47" s="6" t="s">
        <v>19</v>
      </c>
      <c r="N47" s="8">
        <v>0.26</v>
      </c>
    </row>
    <row r="48" spans="1:33" ht="13">
      <c r="B48" s="249"/>
      <c r="D48" s="181">
        <v>7.6388888888888886E-3</v>
      </c>
      <c r="E48" s="249"/>
      <c r="F48" s="119" t="s">
        <v>19</v>
      </c>
      <c r="G48" s="6" t="s">
        <v>19</v>
      </c>
      <c r="H48" s="8">
        <v>0.35</v>
      </c>
      <c r="I48" s="139" t="s">
        <v>13</v>
      </c>
      <c r="J48" s="139">
        <v>0</v>
      </c>
      <c r="K48" s="6" t="s">
        <v>19</v>
      </c>
      <c r="L48" s="8">
        <v>0.57999999999999996</v>
      </c>
      <c r="M48" s="6" t="s">
        <v>19</v>
      </c>
      <c r="N48" s="8">
        <v>0.33</v>
      </c>
    </row>
    <row r="49" spans="1:33" ht="13">
      <c r="A49" s="117"/>
      <c r="B49" s="210"/>
      <c r="C49" s="210"/>
      <c r="D49" s="210"/>
      <c r="E49" s="210"/>
      <c r="F49" s="210"/>
      <c r="G49" s="117"/>
      <c r="H49" s="117"/>
      <c r="I49" s="210"/>
      <c r="J49" s="210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</row>
    <row r="50" spans="1:33" ht="13">
      <c r="B50" s="355" t="s">
        <v>60</v>
      </c>
      <c r="C50" s="1"/>
      <c r="D50" s="181">
        <v>0</v>
      </c>
      <c r="E50" s="21" t="s">
        <v>169</v>
      </c>
      <c r="F50" s="119" t="s">
        <v>13</v>
      </c>
      <c r="G50" s="6" t="s">
        <v>13</v>
      </c>
      <c r="H50" s="8">
        <v>0</v>
      </c>
      <c r="I50" s="6" t="s">
        <v>13</v>
      </c>
      <c r="J50" s="8">
        <v>0</v>
      </c>
      <c r="K50" s="6" t="s">
        <v>13</v>
      </c>
      <c r="L50" s="8">
        <v>0</v>
      </c>
      <c r="M50" s="8">
        <v>0</v>
      </c>
      <c r="N50" s="8">
        <v>0</v>
      </c>
      <c r="O50" s="362" t="s">
        <v>242</v>
      </c>
    </row>
    <row r="51" spans="1:33" ht="13">
      <c r="B51" s="245"/>
      <c r="C51" s="1"/>
      <c r="D51" s="181">
        <v>6.9444444444444447E-4</v>
      </c>
      <c r="E51" s="21"/>
      <c r="F51" s="119" t="s">
        <v>15</v>
      </c>
      <c r="G51" s="6" t="s">
        <v>15</v>
      </c>
      <c r="H51" s="8">
        <v>0.93</v>
      </c>
      <c r="I51" s="6" t="s">
        <v>15</v>
      </c>
      <c r="J51" s="8">
        <v>0.84</v>
      </c>
      <c r="K51" s="6" t="s">
        <v>15</v>
      </c>
      <c r="L51" s="8">
        <v>0.93</v>
      </c>
      <c r="M51" s="6" t="s">
        <v>15</v>
      </c>
      <c r="N51" s="8">
        <v>0.85</v>
      </c>
      <c r="O51" s="249"/>
    </row>
    <row r="52" spans="1:33" ht="13">
      <c r="B52" s="245"/>
      <c r="C52" s="1"/>
      <c r="D52" s="181">
        <v>1.3888888888888889E-3</v>
      </c>
      <c r="E52" s="21"/>
      <c r="F52" s="119" t="s">
        <v>15</v>
      </c>
      <c r="G52" s="6" t="s">
        <v>15</v>
      </c>
      <c r="H52" s="8">
        <v>0.93</v>
      </c>
      <c r="I52" s="6" t="s">
        <v>15</v>
      </c>
      <c r="J52" s="8">
        <v>0.83</v>
      </c>
      <c r="K52" s="6" t="s">
        <v>15</v>
      </c>
      <c r="L52" s="8">
        <v>0.93</v>
      </c>
      <c r="M52" s="6" t="s">
        <v>15</v>
      </c>
      <c r="N52" s="8">
        <v>0.86</v>
      </c>
      <c r="O52" s="249"/>
    </row>
    <row r="53" spans="1:33" ht="13">
      <c r="B53" s="245"/>
      <c r="C53" s="1"/>
      <c r="D53" s="181">
        <v>2.0833333333333333E-3</v>
      </c>
      <c r="E53" s="21"/>
      <c r="F53" s="119" t="s">
        <v>15</v>
      </c>
      <c r="G53" s="6" t="s">
        <v>15</v>
      </c>
      <c r="H53" s="8">
        <v>0.9</v>
      </c>
      <c r="I53" s="6" t="s">
        <v>15</v>
      </c>
      <c r="J53" s="8">
        <v>0.85</v>
      </c>
      <c r="K53" s="6" t="s">
        <v>15</v>
      </c>
      <c r="L53" s="8">
        <v>0.93</v>
      </c>
      <c r="M53" s="6" t="s">
        <v>15</v>
      </c>
      <c r="N53" s="8">
        <v>0.85</v>
      </c>
      <c r="O53" s="249"/>
    </row>
    <row r="54" spans="1:33" ht="13">
      <c r="B54" s="245"/>
      <c r="C54" s="1"/>
      <c r="D54" s="181">
        <v>2.7777777777777779E-3</v>
      </c>
      <c r="E54" s="21"/>
      <c r="F54" s="119" t="s">
        <v>15</v>
      </c>
      <c r="G54" s="6" t="s">
        <v>15</v>
      </c>
      <c r="H54" s="8">
        <v>0.9</v>
      </c>
      <c r="I54" s="6" t="s">
        <v>15</v>
      </c>
      <c r="J54" s="8">
        <v>0.79</v>
      </c>
      <c r="K54" s="6" t="s">
        <v>15</v>
      </c>
      <c r="L54" s="8">
        <v>0.91</v>
      </c>
      <c r="M54" s="6" t="s">
        <v>15</v>
      </c>
      <c r="N54" s="8">
        <v>0.81</v>
      </c>
      <c r="O54" s="249"/>
    </row>
    <row r="55" spans="1:33" ht="13">
      <c r="B55" s="245"/>
      <c r="C55" s="1"/>
      <c r="D55" s="207">
        <v>3.472222222222222E-3</v>
      </c>
      <c r="E55" s="21"/>
      <c r="F55" s="214" t="s">
        <v>15</v>
      </c>
      <c r="G55" s="6" t="s">
        <v>15</v>
      </c>
      <c r="H55" s="8">
        <v>0.83</v>
      </c>
      <c r="I55" s="71" t="s">
        <v>141</v>
      </c>
      <c r="J55" s="72" t="s">
        <v>170</v>
      </c>
      <c r="K55" s="6" t="s">
        <v>15</v>
      </c>
      <c r="L55" s="8">
        <v>0.92</v>
      </c>
      <c r="M55" s="6" t="s">
        <v>15</v>
      </c>
      <c r="N55" s="8">
        <v>0.73</v>
      </c>
      <c r="O55" s="249"/>
    </row>
    <row r="56" spans="1:33" ht="13">
      <c r="B56" s="245"/>
      <c r="C56" s="1"/>
      <c r="D56" s="181">
        <v>4.1666666666666666E-3</v>
      </c>
      <c r="E56" s="21"/>
      <c r="F56" s="119" t="s">
        <v>15</v>
      </c>
      <c r="G56" s="6" t="s">
        <v>15</v>
      </c>
      <c r="H56" s="8">
        <v>0.93</v>
      </c>
      <c r="I56" s="6" t="s">
        <v>15</v>
      </c>
      <c r="J56" s="8">
        <v>0.86</v>
      </c>
      <c r="K56" s="6" t="s">
        <v>15</v>
      </c>
      <c r="L56" s="8">
        <v>0.95</v>
      </c>
      <c r="M56" s="6" t="s">
        <v>15</v>
      </c>
      <c r="N56" s="8">
        <v>0.86</v>
      </c>
      <c r="O56" s="249"/>
    </row>
    <row r="57" spans="1:33" ht="13">
      <c r="B57" s="245"/>
      <c r="C57" s="1"/>
      <c r="D57" s="181">
        <v>4.8611111111111112E-3</v>
      </c>
      <c r="E57" s="21" t="s">
        <v>171</v>
      </c>
      <c r="F57" s="119" t="s">
        <v>15</v>
      </c>
      <c r="G57" s="6" t="s">
        <v>15</v>
      </c>
      <c r="H57" s="8">
        <v>0.94</v>
      </c>
      <c r="I57" s="6" t="s">
        <v>15</v>
      </c>
      <c r="J57" s="8">
        <v>0.86</v>
      </c>
      <c r="K57" s="6" t="s">
        <v>15</v>
      </c>
      <c r="L57" s="8">
        <v>0.95</v>
      </c>
      <c r="M57" s="6" t="s">
        <v>15</v>
      </c>
      <c r="N57" s="8">
        <v>0.86</v>
      </c>
      <c r="O57" s="249"/>
    </row>
    <row r="58" spans="1:33" ht="13">
      <c r="B58" s="245"/>
      <c r="C58" s="1"/>
      <c r="D58" s="181">
        <v>5.5555555555555558E-3</v>
      </c>
      <c r="E58" s="21" t="s">
        <v>171</v>
      </c>
      <c r="F58" s="119" t="s">
        <v>15</v>
      </c>
      <c r="G58" s="6" t="s">
        <v>15</v>
      </c>
      <c r="H58" s="8">
        <v>0.92</v>
      </c>
      <c r="I58" s="6" t="s">
        <v>15</v>
      </c>
      <c r="J58" s="8">
        <v>0.84</v>
      </c>
      <c r="K58" s="6" t="s">
        <v>15</v>
      </c>
      <c r="L58" s="8">
        <v>0.95</v>
      </c>
      <c r="M58" s="6" t="s">
        <v>15</v>
      </c>
      <c r="N58" s="8">
        <v>0.86</v>
      </c>
      <c r="O58" s="249"/>
    </row>
    <row r="59" spans="1:33" ht="13">
      <c r="B59" s="245"/>
      <c r="C59" s="1"/>
      <c r="D59" s="181">
        <v>6.2500000000000003E-3</v>
      </c>
      <c r="E59" s="21"/>
      <c r="F59" s="21" t="s">
        <v>13</v>
      </c>
      <c r="G59" s="6" t="s">
        <v>13</v>
      </c>
      <c r="H59" s="8">
        <v>0</v>
      </c>
      <c r="I59" s="6" t="s">
        <v>13</v>
      </c>
      <c r="J59" s="8">
        <v>0</v>
      </c>
      <c r="K59" s="6" t="s">
        <v>15</v>
      </c>
      <c r="L59" s="8">
        <v>0.83</v>
      </c>
      <c r="M59" s="6" t="s">
        <v>15</v>
      </c>
      <c r="N59" s="8">
        <v>0.28000000000000003</v>
      </c>
      <c r="O59" s="249"/>
    </row>
    <row r="60" spans="1:33" ht="13">
      <c r="B60" s="245"/>
      <c r="C60" s="1"/>
      <c r="D60" s="181">
        <v>6.9444444444444441E-3</v>
      </c>
      <c r="E60" s="21" t="s">
        <v>172</v>
      </c>
      <c r="F60" s="21" t="s">
        <v>15</v>
      </c>
      <c r="G60" s="6" t="s">
        <v>15</v>
      </c>
      <c r="H60" s="8">
        <v>0.49</v>
      </c>
      <c r="I60" s="6" t="s">
        <v>15</v>
      </c>
      <c r="J60" s="8">
        <v>0.33</v>
      </c>
      <c r="K60" s="6" t="s">
        <v>15</v>
      </c>
      <c r="L60" s="8">
        <v>0.85</v>
      </c>
      <c r="M60" s="6" t="s">
        <v>15</v>
      </c>
      <c r="N60" s="8">
        <v>0.65</v>
      </c>
      <c r="O60" s="249"/>
    </row>
    <row r="61" spans="1:33" ht="13">
      <c r="B61" s="245"/>
      <c r="C61" s="1"/>
      <c r="D61" s="181">
        <v>7.6388888888888886E-3</v>
      </c>
      <c r="E61" s="21" t="s">
        <v>171</v>
      </c>
      <c r="F61" s="119" t="s">
        <v>15</v>
      </c>
      <c r="G61" s="6" t="s">
        <v>15</v>
      </c>
      <c r="H61" s="8">
        <v>0.89</v>
      </c>
      <c r="I61" s="6" t="s">
        <v>15</v>
      </c>
      <c r="J61" s="8">
        <v>0.73</v>
      </c>
      <c r="K61" s="6" t="s">
        <v>15</v>
      </c>
      <c r="L61" s="8">
        <v>0.92</v>
      </c>
      <c r="M61" s="6" t="s">
        <v>15</v>
      </c>
      <c r="N61" s="8">
        <v>0.76</v>
      </c>
      <c r="O61" s="249"/>
    </row>
    <row r="62" spans="1:33" ht="13">
      <c r="B62" s="245"/>
      <c r="C62" s="1"/>
      <c r="D62" s="181">
        <v>8.3333333333333332E-3</v>
      </c>
      <c r="E62" s="21" t="s">
        <v>80</v>
      </c>
      <c r="F62" s="119" t="s">
        <v>15</v>
      </c>
      <c r="G62" s="6" t="s">
        <v>15</v>
      </c>
      <c r="H62" s="8">
        <v>0.91</v>
      </c>
      <c r="I62" s="6" t="s">
        <v>15</v>
      </c>
      <c r="J62" s="8">
        <v>0.86</v>
      </c>
      <c r="K62" s="6" t="s">
        <v>15</v>
      </c>
      <c r="L62" s="8">
        <v>0.93</v>
      </c>
      <c r="M62" s="6" t="s">
        <v>15</v>
      </c>
      <c r="N62" s="8">
        <v>0.87</v>
      </c>
      <c r="O62" s="249"/>
    </row>
    <row r="63" spans="1:33" ht="13">
      <c r="B63" s="245"/>
      <c r="C63" s="1"/>
      <c r="D63" s="181">
        <v>9.0277777777777769E-3</v>
      </c>
      <c r="E63" s="21"/>
      <c r="F63" s="21" t="s">
        <v>13</v>
      </c>
      <c r="G63" s="6" t="s">
        <v>13</v>
      </c>
      <c r="H63" s="8">
        <v>0</v>
      </c>
      <c r="I63" s="6" t="s">
        <v>13</v>
      </c>
      <c r="J63" s="8">
        <v>0</v>
      </c>
      <c r="K63" s="8" t="s">
        <v>13</v>
      </c>
      <c r="L63" s="8">
        <v>0</v>
      </c>
      <c r="M63" s="6" t="s">
        <v>13</v>
      </c>
      <c r="N63" s="8">
        <v>0</v>
      </c>
      <c r="O63" s="249"/>
    </row>
    <row r="64" spans="1:33" ht="13">
      <c r="B64" s="245"/>
      <c r="C64" s="1"/>
      <c r="D64" s="181">
        <v>9.7222222222222224E-3</v>
      </c>
      <c r="E64" s="21"/>
      <c r="F64" s="21" t="s">
        <v>13</v>
      </c>
      <c r="G64" s="6" t="s">
        <v>13</v>
      </c>
      <c r="H64" s="8">
        <v>0</v>
      </c>
      <c r="I64" s="6" t="s">
        <v>13</v>
      </c>
      <c r="J64" s="8">
        <v>0</v>
      </c>
      <c r="K64" s="8" t="s">
        <v>13</v>
      </c>
      <c r="L64" s="8">
        <v>0</v>
      </c>
      <c r="M64" s="6" t="s">
        <v>13</v>
      </c>
      <c r="N64" s="8">
        <v>0</v>
      </c>
      <c r="O64" s="249"/>
    </row>
    <row r="65" spans="1:33" ht="13">
      <c r="B65" s="245"/>
      <c r="C65" s="1"/>
      <c r="D65" s="181">
        <v>1.0416666666666666E-2</v>
      </c>
      <c r="E65" s="21"/>
      <c r="F65" s="21" t="s">
        <v>13</v>
      </c>
      <c r="G65" s="6" t="s">
        <v>13</v>
      </c>
      <c r="H65" s="8">
        <v>0</v>
      </c>
      <c r="I65" s="6" t="s">
        <v>13</v>
      </c>
      <c r="J65" s="8">
        <v>0</v>
      </c>
      <c r="K65" s="8" t="s">
        <v>13</v>
      </c>
      <c r="L65" s="8">
        <v>0</v>
      </c>
      <c r="M65" s="6" t="s">
        <v>13</v>
      </c>
      <c r="N65" s="8">
        <v>0</v>
      </c>
      <c r="O65" s="249"/>
    </row>
    <row r="66" spans="1:33" ht="13">
      <c r="B66" s="245"/>
      <c r="C66" s="1"/>
      <c r="D66" s="181">
        <v>1.1111111111111112E-2</v>
      </c>
      <c r="E66" s="21" t="s">
        <v>173</v>
      </c>
      <c r="F66" s="6" t="s">
        <v>15</v>
      </c>
      <c r="G66" s="6" t="s">
        <v>15</v>
      </c>
      <c r="H66" s="8">
        <v>0.44</v>
      </c>
      <c r="I66" s="6" t="s">
        <v>15</v>
      </c>
      <c r="J66" s="8">
        <v>0.56999999999999995</v>
      </c>
      <c r="K66" s="6" t="s">
        <v>15</v>
      </c>
      <c r="L66" s="8">
        <v>0.9</v>
      </c>
      <c r="M66" s="6" t="s">
        <v>15</v>
      </c>
      <c r="N66" s="8">
        <v>0.39</v>
      </c>
      <c r="O66" s="249"/>
    </row>
    <row r="67" spans="1:33" ht="13">
      <c r="B67" s="245"/>
      <c r="C67" s="1"/>
      <c r="D67" s="181">
        <v>1.1805555555555555E-2</v>
      </c>
      <c r="E67" s="21"/>
      <c r="F67" s="6" t="s">
        <v>15</v>
      </c>
      <c r="G67" s="6" t="s">
        <v>15</v>
      </c>
      <c r="H67" s="8">
        <v>0.37</v>
      </c>
      <c r="I67" s="6" t="s">
        <v>15</v>
      </c>
      <c r="J67" s="8">
        <v>0.78</v>
      </c>
      <c r="K67" s="6" t="s">
        <v>15</v>
      </c>
      <c r="L67" s="8">
        <v>0.91</v>
      </c>
      <c r="M67" s="6" t="s">
        <v>15</v>
      </c>
      <c r="N67" s="8">
        <v>0.76</v>
      </c>
      <c r="O67" s="249"/>
    </row>
    <row r="68" spans="1:33" ht="13">
      <c r="B68" s="245"/>
      <c r="C68" s="1"/>
      <c r="D68" s="181">
        <v>1.2500000000000001E-2</v>
      </c>
      <c r="E68" s="21"/>
      <c r="F68" s="353" t="s">
        <v>174</v>
      </c>
      <c r="G68" s="6" t="s">
        <v>13</v>
      </c>
      <c r="H68" s="6"/>
      <c r="I68" s="6" t="s">
        <v>15</v>
      </c>
      <c r="J68" s="8">
        <v>0.56000000000000005</v>
      </c>
      <c r="K68" s="6" t="s">
        <v>15</v>
      </c>
      <c r="L68" s="8">
        <v>0.84</v>
      </c>
      <c r="M68" s="6" t="s">
        <v>15</v>
      </c>
      <c r="N68" s="8">
        <v>0.73</v>
      </c>
      <c r="O68" s="249"/>
      <c r="P68" s="320" t="s">
        <v>174</v>
      </c>
    </row>
    <row r="69" spans="1:33" ht="13">
      <c r="B69" s="245"/>
      <c r="C69" s="1"/>
      <c r="D69" s="181">
        <v>1.3194444444444444E-2</v>
      </c>
      <c r="E69" s="21"/>
      <c r="F69" s="275"/>
      <c r="G69" s="6" t="s">
        <v>13</v>
      </c>
      <c r="H69" s="6"/>
      <c r="I69" s="6" t="s">
        <v>15</v>
      </c>
      <c r="J69" s="8">
        <v>0.37</v>
      </c>
      <c r="K69" s="6" t="s">
        <v>15</v>
      </c>
      <c r="L69" s="8">
        <v>0.83</v>
      </c>
      <c r="M69" s="6" t="s">
        <v>13</v>
      </c>
      <c r="N69" s="8">
        <v>0</v>
      </c>
      <c r="O69" s="249"/>
      <c r="P69" s="249"/>
    </row>
    <row r="70" spans="1:33" ht="13">
      <c r="B70" s="245"/>
      <c r="C70" s="1"/>
      <c r="D70" s="181">
        <v>1.3888888888888888E-2</v>
      </c>
      <c r="E70" s="21"/>
      <c r="F70" s="275"/>
      <c r="G70" s="6" t="s">
        <v>15</v>
      </c>
      <c r="H70" s="8">
        <v>0.47</v>
      </c>
      <c r="I70" s="6" t="s">
        <v>15</v>
      </c>
      <c r="J70" s="8">
        <v>0.76</v>
      </c>
      <c r="K70" s="6" t="s">
        <v>15</v>
      </c>
      <c r="L70" s="8">
        <v>0.85</v>
      </c>
      <c r="M70" s="6" t="s">
        <v>15</v>
      </c>
      <c r="N70" s="8">
        <v>0.68</v>
      </c>
      <c r="O70" s="249"/>
      <c r="P70" s="249"/>
    </row>
    <row r="71" spans="1:33" ht="13">
      <c r="B71" s="245"/>
      <c r="C71" s="1"/>
      <c r="D71" s="181">
        <v>1.4583333333333334E-2</v>
      </c>
      <c r="E71" s="21"/>
      <c r="F71" s="275"/>
      <c r="G71" s="6" t="s">
        <v>13</v>
      </c>
      <c r="H71" s="6"/>
      <c r="I71" s="6" t="s">
        <v>15</v>
      </c>
      <c r="J71" s="8">
        <v>0.62</v>
      </c>
      <c r="K71" s="6" t="s">
        <v>15</v>
      </c>
      <c r="L71" s="8">
        <v>0.88</v>
      </c>
      <c r="M71" s="6" t="s">
        <v>15</v>
      </c>
      <c r="N71" s="8">
        <v>0.69</v>
      </c>
      <c r="O71" s="249"/>
      <c r="P71" s="249"/>
    </row>
    <row r="72" spans="1:33" ht="13">
      <c r="B72" s="246"/>
      <c r="C72" s="1"/>
      <c r="D72" s="181">
        <v>1.5277777777777777E-2</v>
      </c>
      <c r="E72" s="21"/>
      <c r="F72" s="263"/>
      <c r="G72" s="215"/>
      <c r="H72" s="215"/>
      <c r="K72" s="215"/>
      <c r="L72" s="215"/>
      <c r="M72" s="201"/>
      <c r="N72" s="169"/>
      <c r="O72" s="249"/>
    </row>
    <row r="73" spans="1:33" ht="13">
      <c r="A73" s="117"/>
      <c r="B73" s="210"/>
      <c r="C73" s="210"/>
      <c r="D73" s="210"/>
      <c r="E73" s="210"/>
      <c r="F73" s="210"/>
      <c r="G73" s="216"/>
      <c r="H73" s="216"/>
      <c r="I73" s="117"/>
      <c r="J73" s="117"/>
      <c r="K73" s="216"/>
      <c r="L73" s="216"/>
      <c r="M73" s="216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</row>
    <row r="74" spans="1:33" ht="13">
      <c r="B74" s="355" t="s">
        <v>63</v>
      </c>
      <c r="C74" s="1"/>
      <c r="D74" s="181">
        <v>0</v>
      </c>
      <c r="E74" s="21"/>
      <c r="F74" s="21" t="s">
        <v>13</v>
      </c>
      <c r="G74" s="6" t="s">
        <v>13</v>
      </c>
      <c r="H74" s="6">
        <v>0</v>
      </c>
      <c r="I74" s="6" t="s">
        <v>13</v>
      </c>
      <c r="J74" s="6">
        <v>0</v>
      </c>
      <c r="K74" s="6" t="s">
        <v>13</v>
      </c>
      <c r="L74" s="6">
        <v>0</v>
      </c>
      <c r="M74" s="6" t="s">
        <v>13</v>
      </c>
      <c r="N74" s="6">
        <v>0</v>
      </c>
      <c r="O74" s="198"/>
    </row>
    <row r="75" spans="1:33" ht="13">
      <c r="B75" s="245"/>
      <c r="C75" s="1"/>
      <c r="D75" s="181">
        <v>6.9444444444444447E-4</v>
      </c>
      <c r="E75" s="21"/>
      <c r="F75" s="21" t="s">
        <v>13</v>
      </c>
      <c r="G75" s="217" t="s">
        <v>15</v>
      </c>
      <c r="H75" s="218">
        <v>0.25</v>
      </c>
      <c r="I75" s="6" t="s">
        <v>13</v>
      </c>
      <c r="J75" s="6">
        <v>0</v>
      </c>
      <c r="K75" s="6" t="s">
        <v>13</v>
      </c>
      <c r="L75" s="6">
        <v>0</v>
      </c>
      <c r="M75" s="6" t="s">
        <v>13</v>
      </c>
      <c r="N75" s="6">
        <v>0</v>
      </c>
      <c r="O75" s="198"/>
    </row>
    <row r="76" spans="1:33" ht="13">
      <c r="B76" s="245"/>
      <c r="C76" s="1"/>
      <c r="D76" s="181">
        <v>1.3888888888888889E-3</v>
      </c>
      <c r="E76" s="21"/>
      <c r="F76" s="21" t="s">
        <v>13</v>
      </c>
      <c r="G76" s="6" t="s">
        <v>13</v>
      </c>
      <c r="H76" s="6">
        <v>0</v>
      </c>
      <c r="I76" s="6" t="s">
        <v>13</v>
      </c>
      <c r="J76" s="6">
        <v>0</v>
      </c>
      <c r="K76" s="6" t="s">
        <v>13</v>
      </c>
      <c r="L76" s="6">
        <v>0</v>
      </c>
      <c r="M76" s="6" t="s">
        <v>13</v>
      </c>
      <c r="N76" s="6">
        <v>0</v>
      </c>
      <c r="O76" s="198"/>
    </row>
    <row r="77" spans="1:33" ht="13">
      <c r="B77" s="245"/>
      <c r="C77" s="1"/>
      <c r="D77" s="181">
        <v>2.0833333333333333E-3</v>
      </c>
      <c r="E77" s="21"/>
      <c r="F77" s="21" t="s">
        <v>13</v>
      </c>
      <c r="G77" s="6" t="s">
        <v>13</v>
      </c>
      <c r="H77" s="6">
        <v>0</v>
      </c>
      <c r="I77" s="6" t="s">
        <v>13</v>
      </c>
      <c r="J77" s="6">
        <v>0</v>
      </c>
      <c r="K77" s="6" t="s">
        <v>13</v>
      </c>
      <c r="L77" s="6">
        <v>0</v>
      </c>
      <c r="M77" s="219" t="s">
        <v>13</v>
      </c>
      <c r="N77" s="219">
        <v>0</v>
      </c>
      <c r="O77" s="198"/>
    </row>
    <row r="78" spans="1:33" ht="13">
      <c r="B78" s="245"/>
      <c r="C78" s="1"/>
      <c r="D78" s="207">
        <v>2.7777777777777779E-3</v>
      </c>
      <c r="E78" s="28" t="s">
        <v>176</v>
      </c>
      <c r="F78" s="6" t="s">
        <v>19</v>
      </c>
      <c r="G78" s="217" t="s">
        <v>13</v>
      </c>
      <c r="H78" s="217">
        <v>0</v>
      </c>
      <c r="I78" s="217" t="s">
        <v>15</v>
      </c>
      <c r="J78" s="218">
        <v>0.32</v>
      </c>
      <c r="K78" s="6" t="s">
        <v>19</v>
      </c>
      <c r="L78" s="8">
        <v>0.82</v>
      </c>
      <c r="M78" s="75" t="s">
        <v>178</v>
      </c>
      <c r="N78" s="74" t="s">
        <v>177</v>
      </c>
      <c r="O78" s="198"/>
    </row>
    <row r="79" spans="1:33" ht="13">
      <c r="B79" s="245"/>
      <c r="C79" s="1"/>
      <c r="D79" s="207">
        <v>3.472222222222222E-3</v>
      </c>
      <c r="E79" s="28" t="s">
        <v>176</v>
      </c>
      <c r="F79" s="6" t="s">
        <v>19</v>
      </c>
      <c r="G79" s="6" t="s">
        <v>19</v>
      </c>
      <c r="H79" s="8">
        <v>0.69</v>
      </c>
      <c r="I79" s="6" t="s">
        <v>19</v>
      </c>
      <c r="J79" s="8">
        <v>0.85</v>
      </c>
      <c r="K79" s="6" t="s">
        <v>19</v>
      </c>
      <c r="L79" s="8">
        <v>0.89</v>
      </c>
      <c r="M79" s="75" t="s">
        <v>179</v>
      </c>
      <c r="N79" s="74" t="s">
        <v>177</v>
      </c>
      <c r="O79" s="198"/>
    </row>
    <row r="80" spans="1:33" ht="13">
      <c r="B80" s="245"/>
      <c r="C80" s="1"/>
      <c r="D80" s="207">
        <v>4.1666666666666666E-3</v>
      </c>
      <c r="E80" s="6" t="s">
        <v>176</v>
      </c>
      <c r="F80" s="28" t="s">
        <v>19</v>
      </c>
      <c r="G80" s="6" t="s">
        <v>19</v>
      </c>
      <c r="H80" s="8">
        <v>0.51</v>
      </c>
      <c r="I80" s="6" t="s">
        <v>19</v>
      </c>
      <c r="J80" s="8">
        <v>0.85</v>
      </c>
      <c r="K80" s="6" t="s">
        <v>19</v>
      </c>
      <c r="L80" s="8">
        <v>0.91</v>
      </c>
      <c r="M80" s="75" t="s">
        <v>180</v>
      </c>
      <c r="N80" s="74" t="s">
        <v>177</v>
      </c>
      <c r="O80" s="198"/>
    </row>
    <row r="81" spans="1:33" ht="13">
      <c r="B81" s="245"/>
      <c r="C81" s="1"/>
      <c r="D81" s="181">
        <v>4.8611111111111112E-3</v>
      </c>
      <c r="E81" s="21" t="s">
        <v>64</v>
      </c>
      <c r="F81" s="21" t="s">
        <v>19</v>
      </c>
      <c r="G81" s="217" t="s">
        <v>13</v>
      </c>
      <c r="H81" s="217">
        <v>0</v>
      </c>
      <c r="I81" s="217" t="s">
        <v>13</v>
      </c>
      <c r="J81" s="217">
        <v>0</v>
      </c>
      <c r="K81" s="6" t="s">
        <v>19</v>
      </c>
      <c r="L81" s="8">
        <v>0.3</v>
      </c>
      <c r="M81" s="217" t="s">
        <v>13</v>
      </c>
      <c r="N81" s="217">
        <v>0</v>
      </c>
      <c r="O81" s="198"/>
    </row>
    <row r="82" spans="1:33" ht="13">
      <c r="B82" s="245"/>
      <c r="C82" s="1"/>
      <c r="D82" s="181">
        <v>5.5555555555555558E-3</v>
      </c>
      <c r="E82" s="21" t="s">
        <v>176</v>
      </c>
      <c r="F82" s="6" t="s">
        <v>19</v>
      </c>
      <c r="G82" s="217" t="s">
        <v>13</v>
      </c>
      <c r="H82" s="217">
        <v>0</v>
      </c>
      <c r="I82" s="6" t="s">
        <v>19</v>
      </c>
      <c r="J82" s="8">
        <v>0.85</v>
      </c>
      <c r="K82" s="6" t="s">
        <v>19</v>
      </c>
      <c r="L82" s="8">
        <v>0.91</v>
      </c>
      <c r="M82" s="218">
        <v>0.7</v>
      </c>
      <c r="N82" s="217" t="s">
        <v>181</v>
      </c>
      <c r="O82" s="198"/>
    </row>
    <row r="83" spans="1:33" ht="13">
      <c r="B83" s="245"/>
      <c r="C83" s="1"/>
      <c r="D83" s="181">
        <v>6.2500000000000003E-3</v>
      </c>
      <c r="E83" s="21" t="s">
        <v>176</v>
      </c>
      <c r="F83" s="6" t="s">
        <v>19</v>
      </c>
      <c r="G83" s="6" t="s">
        <v>19</v>
      </c>
      <c r="H83" s="8">
        <v>0.59</v>
      </c>
      <c r="I83" s="6" t="s">
        <v>19</v>
      </c>
      <c r="J83" s="8">
        <v>0.86</v>
      </c>
      <c r="K83" s="6" t="s">
        <v>19</v>
      </c>
      <c r="L83" s="8">
        <v>0.89</v>
      </c>
      <c r="M83" s="218">
        <v>0.34</v>
      </c>
      <c r="N83" s="217" t="s">
        <v>181</v>
      </c>
      <c r="O83" s="198"/>
    </row>
    <row r="84" spans="1:33" ht="13">
      <c r="B84" s="245"/>
      <c r="C84" s="1"/>
      <c r="D84" s="181">
        <v>6.9444444444444441E-3</v>
      </c>
      <c r="E84" s="21" t="s">
        <v>176</v>
      </c>
      <c r="F84" s="21" t="s">
        <v>19</v>
      </c>
      <c r="G84" s="217" t="s">
        <v>13</v>
      </c>
      <c r="H84" s="220">
        <v>0</v>
      </c>
      <c r="I84" s="6" t="s">
        <v>19</v>
      </c>
      <c r="J84" s="8">
        <v>0.51</v>
      </c>
      <c r="K84" s="6" t="s">
        <v>19</v>
      </c>
      <c r="L84" s="8">
        <v>0.76</v>
      </c>
      <c r="M84" s="217" t="s">
        <v>13</v>
      </c>
      <c r="N84" s="217">
        <v>0</v>
      </c>
      <c r="O84" s="198"/>
    </row>
    <row r="85" spans="1:33" ht="13">
      <c r="B85" s="246"/>
      <c r="C85" s="1"/>
      <c r="D85" s="181">
        <v>7.6388888888888886E-3</v>
      </c>
      <c r="E85" s="202" t="s">
        <v>64</v>
      </c>
      <c r="F85" s="6" t="s">
        <v>19</v>
      </c>
      <c r="G85" s="217" t="s">
        <v>13</v>
      </c>
      <c r="H85" s="220">
        <v>0</v>
      </c>
      <c r="I85" s="217" t="s">
        <v>13</v>
      </c>
      <c r="J85" s="217">
        <v>0</v>
      </c>
      <c r="K85" s="217" t="s">
        <v>19</v>
      </c>
      <c r="L85" s="218">
        <v>0.37</v>
      </c>
      <c r="M85" s="217" t="s">
        <v>13</v>
      </c>
      <c r="N85" s="217">
        <v>0</v>
      </c>
      <c r="O85" s="198" t="s">
        <v>243</v>
      </c>
    </row>
    <row r="86" spans="1:33" ht="13">
      <c r="A86" s="117"/>
      <c r="B86" s="210"/>
      <c r="C86" s="210"/>
      <c r="D86" s="210"/>
      <c r="E86" s="210"/>
      <c r="F86" s="210"/>
      <c r="G86" s="117"/>
      <c r="H86" s="117"/>
      <c r="I86" s="210"/>
      <c r="J86" s="210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</row>
    <row r="87" spans="1:33" ht="13">
      <c r="A87" s="1"/>
      <c r="B87" s="356" t="s">
        <v>65</v>
      </c>
      <c r="C87" s="1"/>
      <c r="D87" s="181">
        <v>0</v>
      </c>
      <c r="E87" s="268" t="s">
        <v>182</v>
      </c>
      <c r="F87" s="206" t="s">
        <v>181</v>
      </c>
      <c r="G87" s="209" t="s">
        <v>13</v>
      </c>
      <c r="H87" s="209">
        <v>0</v>
      </c>
      <c r="I87" s="209" t="s">
        <v>13</v>
      </c>
      <c r="J87" s="206">
        <v>0</v>
      </c>
      <c r="K87" s="206" t="s">
        <v>181</v>
      </c>
      <c r="L87" s="206">
        <v>0.35</v>
      </c>
      <c r="M87" s="209" t="s">
        <v>13</v>
      </c>
      <c r="N87" s="209">
        <v>0</v>
      </c>
      <c r="O87" s="20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3">
      <c r="A88" s="1"/>
      <c r="B88" s="245"/>
      <c r="C88" s="1"/>
      <c r="D88" s="181">
        <v>6.9444444444444447E-4</v>
      </c>
      <c r="E88" s="245"/>
      <c r="F88" s="206" t="s">
        <v>181</v>
      </c>
      <c r="G88" s="206" t="s">
        <v>181</v>
      </c>
      <c r="H88" s="1">
        <v>0.8</v>
      </c>
      <c r="I88" s="206" t="s">
        <v>181</v>
      </c>
      <c r="J88" s="62">
        <v>0.81</v>
      </c>
      <c r="K88" s="206" t="s">
        <v>181</v>
      </c>
      <c r="L88" s="206">
        <v>0.6</v>
      </c>
      <c r="M88" s="206" t="s">
        <v>181</v>
      </c>
      <c r="N88" s="1">
        <v>0.65</v>
      </c>
      <c r="O88" s="20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3">
      <c r="A89" s="1"/>
      <c r="B89" s="245"/>
      <c r="C89" s="1"/>
      <c r="D89" s="181">
        <v>1.3888888888888889E-3</v>
      </c>
      <c r="E89" s="245"/>
      <c r="F89" s="206" t="s">
        <v>181</v>
      </c>
      <c r="G89" s="206" t="s">
        <v>181</v>
      </c>
      <c r="H89" s="1">
        <v>0.91</v>
      </c>
      <c r="I89" s="206" t="s">
        <v>181</v>
      </c>
      <c r="J89" s="206">
        <v>0.81</v>
      </c>
      <c r="K89" s="209" t="s">
        <v>13</v>
      </c>
      <c r="L89" s="209">
        <v>0</v>
      </c>
      <c r="M89" s="206" t="s">
        <v>181</v>
      </c>
      <c r="N89" s="1">
        <v>0.84</v>
      </c>
      <c r="O89" s="20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3">
      <c r="A90" s="1"/>
      <c r="B90" s="245"/>
      <c r="C90" s="1"/>
      <c r="D90" s="181">
        <v>2.0833333333333333E-3</v>
      </c>
      <c r="E90" s="245"/>
      <c r="F90" s="206" t="s">
        <v>181</v>
      </c>
      <c r="G90" s="206" t="s">
        <v>181</v>
      </c>
      <c r="H90" s="1">
        <v>0.91</v>
      </c>
      <c r="I90" s="209" t="s">
        <v>13</v>
      </c>
      <c r="J90" s="209">
        <v>0</v>
      </c>
      <c r="K90" s="206" t="s">
        <v>181</v>
      </c>
      <c r="L90" s="206">
        <v>0.47</v>
      </c>
      <c r="M90" s="206" t="s">
        <v>181</v>
      </c>
      <c r="N90" s="1">
        <v>0.83</v>
      </c>
      <c r="O90" s="204" t="s">
        <v>66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3">
      <c r="A91" s="1"/>
      <c r="B91" s="245"/>
      <c r="C91" s="1"/>
      <c r="D91" s="181">
        <v>2.7777777777777779E-3</v>
      </c>
      <c r="E91" s="245"/>
      <c r="F91" s="206" t="s">
        <v>181</v>
      </c>
      <c r="G91" s="206" t="s">
        <v>181</v>
      </c>
      <c r="H91" s="1">
        <v>0.93</v>
      </c>
      <c r="I91" s="206" t="s">
        <v>181</v>
      </c>
      <c r="J91" s="206">
        <v>0.57999999999999996</v>
      </c>
      <c r="K91" s="206" t="s">
        <v>181</v>
      </c>
      <c r="L91" s="206">
        <v>0.53</v>
      </c>
      <c r="M91" s="206" t="s">
        <v>181</v>
      </c>
      <c r="N91" s="1">
        <v>0.87</v>
      </c>
      <c r="O91" s="20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3">
      <c r="A92" s="1"/>
      <c r="B92" s="246"/>
      <c r="C92" s="1"/>
      <c r="D92" s="181">
        <v>3.472222222222222E-3</v>
      </c>
      <c r="E92" s="246"/>
      <c r="F92" s="206" t="s">
        <v>181</v>
      </c>
      <c r="G92" s="206" t="s">
        <v>181</v>
      </c>
      <c r="H92" s="1">
        <v>0.8</v>
      </c>
      <c r="I92" s="206" t="s">
        <v>181</v>
      </c>
      <c r="J92" s="206">
        <v>0.79</v>
      </c>
      <c r="K92" s="206" t="s">
        <v>181</v>
      </c>
      <c r="L92" s="206">
        <v>0.84</v>
      </c>
      <c r="M92" s="206" t="s">
        <v>181</v>
      </c>
      <c r="N92" s="1">
        <v>0.57999999999999996</v>
      </c>
      <c r="O92" s="20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3">
      <c r="A93" s="210"/>
      <c r="B93" s="210"/>
      <c r="C93" s="210"/>
      <c r="D93" s="211"/>
      <c r="E93" s="210"/>
      <c r="F93" s="212"/>
      <c r="G93" s="212"/>
      <c r="H93" s="212"/>
      <c r="I93" s="212"/>
      <c r="J93" s="212"/>
      <c r="K93" s="212"/>
      <c r="L93" s="212"/>
      <c r="M93" s="212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</row>
    <row r="94" spans="1:33" ht="13">
      <c r="A94" s="6"/>
      <c r="B94" s="357" t="s">
        <v>244</v>
      </c>
      <c r="C94" s="6"/>
      <c r="D94" s="22">
        <v>0</v>
      </c>
      <c r="E94" s="293" t="s">
        <v>58</v>
      </c>
      <c r="F94" s="6" t="s">
        <v>13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3">
      <c r="A95" s="6"/>
      <c r="B95" s="249"/>
      <c r="C95" s="6"/>
      <c r="D95" s="22">
        <v>0.1</v>
      </c>
      <c r="E95" s="249"/>
      <c r="F95" s="6" t="s">
        <v>13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3">
      <c r="A96" s="6"/>
      <c r="B96" s="249"/>
      <c r="C96" s="6"/>
      <c r="D96" s="22">
        <v>0.2</v>
      </c>
      <c r="E96" s="249"/>
      <c r="F96" s="6" t="s">
        <v>13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3">
      <c r="A97" s="6"/>
      <c r="B97" s="249"/>
      <c r="C97" s="6"/>
      <c r="D97" s="22">
        <v>0.3</v>
      </c>
      <c r="E97" s="249"/>
      <c r="F97" s="6" t="s">
        <v>13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3">
      <c r="A98" s="6"/>
      <c r="B98" s="249"/>
      <c r="C98" s="6"/>
      <c r="D98" s="22">
        <v>0.4</v>
      </c>
      <c r="E98" s="249"/>
      <c r="F98" s="6" t="s">
        <v>13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3">
      <c r="A99" s="6"/>
      <c r="B99" s="249"/>
      <c r="C99" s="6"/>
      <c r="D99" s="22">
        <v>0.5</v>
      </c>
      <c r="E99" s="249"/>
      <c r="F99" s="73" t="s">
        <v>181</v>
      </c>
      <c r="G99" s="6" t="s">
        <v>181</v>
      </c>
      <c r="H99" s="8">
        <v>0.85</v>
      </c>
      <c r="I99" s="74" t="s">
        <v>19</v>
      </c>
      <c r="J99" s="75">
        <v>0.63</v>
      </c>
      <c r="K99" s="6" t="s">
        <v>181</v>
      </c>
      <c r="L99" s="8">
        <v>0.85</v>
      </c>
      <c r="M99" s="221" t="s">
        <v>181</v>
      </c>
      <c r="N99" s="222">
        <v>0.39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3">
      <c r="A100" s="6"/>
      <c r="B100" s="249"/>
      <c r="C100" s="6"/>
      <c r="D100" s="18">
        <v>0.6</v>
      </c>
      <c r="E100" s="249"/>
      <c r="F100" s="73" t="s">
        <v>181</v>
      </c>
      <c r="G100" s="71" t="s">
        <v>184</v>
      </c>
      <c r="H100" s="72" t="s">
        <v>185</v>
      </c>
      <c r="I100" s="74" t="s">
        <v>19</v>
      </c>
      <c r="J100" s="75">
        <v>0.66</v>
      </c>
      <c r="K100" s="6" t="s">
        <v>181</v>
      </c>
      <c r="L100" s="8">
        <v>0.88</v>
      </c>
      <c r="M100" s="71" t="s">
        <v>184</v>
      </c>
      <c r="N100" s="72" t="s">
        <v>186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3">
      <c r="A101" s="6"/>
      <c r="B101" s="249"/>
      <c r="C101" s="50"/>
      <c r="D101" s="22">
        <v>0.7</v>
      </c>
      <c r="E101" s="249"/>
      <c r="F101" s="73" t="s">
        <v>181</v>
      </c>
      <c r="G101" s="6" t="s">
        <v>181</v>
      </c>
      <c r="H101" s="8">
        <v>0.85</v>
      </c>
      <c r="I101" s="74" t="s">
        <v>19</v>
      </c>
      <c r="J101" s="75">
        <v>0.76</v>
      </c>
      <c r="K101" s="6" t="s">
        <v>181</v>
      </c>
      <c r="L101" s="8">
        <v>0.9</v>
      </c>
      <c r="M101" s="74" t="s">
        <v>19</v>
      </c>
      <c r="N101" s="75">
        <v>0.4</v>
      </c>
      <c r="O101" s="94" t="s">
        <v>44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3">
      <c r="A102" s="6"/>
      <c r="B102" s="249"/>
      <c r="C102" s="50"/>
      <c r="D102" s="22">
        <v>0.8</v>
      </c>
      <c r="E102" s="249"/>
      <c r="F102" s="73" t="s">
        <v>181</v>
      </c>
      <c r="G102" s="74" t="s">
        <v>13</v>
      </c>
      <c r="H102" s="75">
        <v>0</v>
      </c>
      <c r="I102" s="74" t="s">
        <v>19</v>
      </c>
      <c r="J102" s="75">
        <v>0.78</v>
      </c>
      <c r="K102" s="6" t="s">
        <v>181</v>
      </c>
      <c r="L102" s="8">
        <v>0.75</v>
      </c>
      <c r="M102" s="74" t="s">
        <v>187</v>
      </c>
      <c r="N102" s="75">
        <v>0.48</v>
      </c>
      <c r="O102" s="94" t="s">
        <v>44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3">
      <c r="A103" s="6"/>
      <c r="B103" s="249"/>
      <c r="C103" s="50"/>
      <c r="D103" s="22">
        <v>0.9</v>
      </c>
      <c r="E103" s="249"/>
      <c r="F103" s="73" t="s">
        <v>181</v>
      </c>
      <c r="G103" s="74" t="s">
        <v>13</v>
      </c>
      <c r="H103" s="75">
        <v>0</v>
      </c>
      <c r="I103" s="74" t="s">
        <v>13</v>
      </c>
      <c r="J103" s="75">
        <v>1</v>
      </c>
      <c r="K103" s="74" t="s">
        <v>13</v>
      </c>
      <c r="L103" s="75">
        <v>2</v>
      </c>
      <c r="M103" s="74" t="s">
        <v>13</v>
      </c>
      <c r="N103" s="75">
        <v>3</v>
      </c>
      <c r="O103" s="94" t="s">
        <v>44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3">
      <c r="A104" s="6"/>
      <c r="B104" s="249"/>
      <c r="C104" s="50"/>
      <c r="D104" s="22">
        <v>1</v>
      </c>
      <c r="E104" s="249"/>
      <c r="F104" s="73" t="s">
        <v>181</v>
      </c>
      <c r="G104" s="74" t="s">
        <v>13</v>
      </c>
      <c r="H104" s="75">
        <v>0</v>
      </c>
      <c r="I104" s="74" t="s">
        <v>13</v>
      </c>
      <c r="J104" s="75">
        <v>1</v>
      </c>
      <c r="K104" s="74" t="s">
        <v>13</v>
      </c>
      <c r="L104" s="75">
        <v>2</v>
      </c>
      <c r="M104" s="74" t="s">
        <v>13</v>
      </c>
      <c r="N104" s="75">
        <v>3</v>
      </c>
      <c r="O104" s="94" t="s">
        <v>44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3">
      <c r="A105" s="6"/>
      <c r="B105" s="249"/>
      <c r="C105" s="50"/>
      <c r="D105" s="22">
        <v>1.1000000000000001</v>
      </c>
      <c r="E105" s="249"/>
      <c r="F105" s="73" t="s">
        <v>181</v>
      </c>
      <c r="G105" s="74" t="s">
        <v>13</v>
      </c>
      <c r="H105" s="75">
        <v>0</v>
      </c>
      <c r="I105" s="74" t="s">
        <v>13</v>
      </c>
      <c r="J105" s="75">
        <v>1</v>
      </c>
      <c r="K105" s="74" t="s">
        <v>13</v>
      </c>
      <c r="L105" s="75">
        <v>2</v>
      </c>
      <c r="M105" s="74" t="s">
        <v>13</v>
      </c>
      <c r="N105" s="75">
        <v>3</v>
      </c>
      <c r="O105" s="94" t="s">
        <v>44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3">
      <c r="A106" s="6"/>
      <c r="B106" s="249"/>
      <c r="C106" s="50"/>
      <c r="D106" s="22">
        <v>1.2</v>
      </c>
      <c r="E106" s="249"/>
      <c r="F106" s="73" t="s">
        <v>181</v>
      </c>
      <c r="G106" s="74" t="s">
        <v>13</v>
      </c>
      <c r="H106" s="75">
        <v>0</v>
      </c>
      <c r="I106" s="74" t="s">
        <v>13</v>
      </c>
      <c r="J106" s="75">
        <v>1</v>
      </c>
      <c r="K106" s="74" t="s">
        <v>13</v>
      </c>
      <c r="L106" s="75">
        <v>2</v>
      </c>
      <c r="M106" s="74" t="s">
        <v>13</v>
      </c>
      <c r="N106" s="75">
        <v>3</v>
      </c>
      <c r="O106" s="94" t="s">
        <v>44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3">
      <c r="A107" s="6"/>
      <c r="B107" s="249"/>
      <c r="C107" s="50"/>
      <c r="D107" s="22">
        <v>1.3</v>
      </c>
      <c r="E107" s="249"/>
      <c r="F107" s="73" t="s">
        <v>181</v>
      </c>
      <c r="G107" s="74" t="s">
        <v>13</v>
      </c>
      <c r="H107" s="75">
        <v>0</v>
      </c>
      <c r="I107" s="74" t="s">
        <v>13</v>
      </c>
      <c r="J107" s="75">
        <v>0</v>
      </c>
      <c r="K107" s="6" t="s">
        <v>181</v>
      </c>
      <c r="L107" s="8">
        <v>0.61</v>
      </c>
      <c r="M107" s="74" t="s">
        <v>13</v>
      </c>
      <c r="N107" s="75">
        <v>0</v>
      </c>
      <c r="O107" s="94" t="s">
        <v>44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3">
      <c r="A108" s="6"/>
      <c r="B108" s="249"/>
      <c r="C108" s="50"/>
      <c r="D108" s="22">
        <v>1.4</v>
      </c>
      <c r="E108" s="249"/>
      <c r="F108" s="73" t="s">
        <v>181</v>
      </c>
      <c r="G108" s="74" t="s">
        <v>19</v>
      </c>
      <c r="H108" s="75">
        <v>0.32</v>
      </c>
      <c r="I108" s="6" t="s">
        <v>181</v>
      </c>
      <c r="J108" s="8">
        <v>0.79</v>
      </c>
      <c r="K108" s="6" t="s">
        <v>181</v>
      </c>
      <c r="L108" s="8">
        <v>0.8</v>
      </c>
      <c r="M108" s="74" t="s">
        <v>13</v>
      </c>
      <c r="N108" s="75">
        <v>0</v>
      </c>
      <c r="O108" s="94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3">
      <c r="A109" s="6"/>
      <c r="B109" s="249"/>
      <c r="C109" s="50"/>
      <c r="D109" s="22">
        <v>1.5</v>
      </c>
      <c r="E109" s="249"/>
      <c r="F109" s="73" t="s">
        <v>181</v>
      </c>
      <c r="G109" s="74" t="s">
        <v>19</v>
      </c>
      <c r="H109" s="75">
        <v>0.56000000000000005</v>
      </c>
      <c r="I109" s="6" t="s">
        <v>181</v>
      </c>
      <c r="J109" s="8">
        <v>0.84</v>
      </c>
      <c r="K109" s="6" t="s">
        <v>181</v>
      </c>
      <c r="L109" s="8">
        <v>0.92</v>
      </c>
      <c r="M109" s="74" t="s">
        <v>13</v>
      </c>
      <c r="N109" s="75">
        <v>0</v>
      </c>
      <c r="O109" s="94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3">
      <c r="A110" s="6"/>
      <c r="B110" s="249"/>
      <c r="C110" s="50"/>
      <c r="D110" s="22">
        <v>1.6</v>
      </c>
      <c r="E110" s="249"/>
      <c r="F110" s="73" t="s">
        <v>107</v>
      </c>
      <c r="G110" s="74" t="s">
        <v>15</v>
      </c>
      <c r="H110" s="75">
        <v>0.6</v>
      </c>
      <c r="I110" s="6" t="s">
        <v>107</v>
      </c>
      <c r="J110" s="8">
        <v>0.82</v>
      </c>
      <c r="K110" s="6" t="s">
        <v>107</v>
      </c>
      <c r="L110" s="8">
        <v>0.88</v>
      </c>
      <c r="M110" s="74" t="s">
        <v>13</v>
      </c>
      <c r="N110" s="75">
        <v>0</v>
      </c>
      <c r="O110" s="94" t="s">
        <v>44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3">
      <c r="A111" s="6"/>
      <c r="B111" s="249"/>
      <c r="C111" s="50"/>
      <c r="D111" s="22">
        <v>1.7</v>
      </c>
      <c r="E111" s="249"/>
      <c r="F111" s="73" t="s">
        <v>107</v>
      </c>
      <c r="G111" s="74" t="s">
        <v>13</v>
      </c>
      <c r="H111" s="75">
        <v>0</v>
      </c>
      <c r="I111" s="74" t="s">
        <v>13</v>
      </c>
      <c r="J111" s="75">
        <v>1</v>
      </c>
      <c r="K111" s="74" t="s">
        <v>13</v>
      </c>
      <c r="L111" s="75">
        <v>2</v>
      </c>
      <c r="M111" s="74" t="s">
        <v>13</v>
      </c>
      <c r="N111" s="75">
        <v>3</v>
      </c>
      <c r="O111" s="94" t="s">
        <v>188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3">
      <c r="A112" s="6"/>
      <c r="B112" s="249"/>
      <c r="C112" s="50"/>
      <c r="D112" s="22">
        <v>1.8</v>
      </c>
      <c r="E112" s="249"/>
      <c r="F112" s="73" t="s">
        <v>107</v>
      </c>
      <c r="G112" s="74" t="s">
        <v>13</v>
      </c>
      <c r="H112" s="75">
        <v>0</v>
      </c>
      <c r="I112" s="74" t="s">
        <v>13</v>
      </c>
      <c r="J112" s="75">
        <v>1</v>
      </c>
      <c r="K112" s="74" t="s">
        <v>13</v>
      </c>
      <c r="L112" s="75">
        <v>2</v>
      </c>
      <c r="M112" s="74" t="s">
        <v>13</v>
      </c>
      <c r="N112" s="75">
        <v>3</v>
      </c>
      <c r="O112" s="94" t="s">
        <v>189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3">
      <c r="A113" s="6"/>
      <c r="B113" s="249"/>
      <c r="C113" s="50"/>
      <c r="D113" s="22">
        <v>1.9</v>
      </c>
      <c r="E113" s="249"/>
      <c r="F113" s="73" t="s">
        <v>13</v>
      </c>
      <c r="G113" s="6"/>
      <c r="H113" s="6"/>
      <c r="I113" s="172"/>
      <c r="J113" s="172"/>
      <c r="K113" s="6"/>
      <c r="L113" s="6"/>
      <c r="M113" s="170"/>
      <c r="N113" s="170"/>
      <c r="O113" s="94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3">
      <c r="A114" s="6"/>
      <c r="B114" s="249"/>
      <c r="C114" s="50"/>
      <c r="D114" s="22">
        <v>2</v>
      </c>
      <c r="E114" s="249"/>
      <c r="F114" s="73" t="s">
        <v>13</v>
      </c>
      <c r="G114" s="6"/>
      <c r="H114" s="6"/>
      <c r="I114" s="172"/>
      <c r="J114" s="172"/>
      <c r="K114" s="6"/>
      <c r="L114" s="6"/>
      <c r="M114" s="170"/>
      <c r="N114" s="170"/>
      <c r="O114" s="94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3">
      <c r="A115" s="6"/>
      <c r="B115" s="249"/>
      <c r="C115" s="50"/>
      <c r="D115" s="22">
        <v>2.1</v>
      </c>
      <c r="E115" s="249"/>
      <c r="F115" s="73" t="s">
        <v>13</v>
      </c>
      <c r="G115" s="6"/>
      <c r="H115" s="6"/>
      <c r="I115" s="172"/>
      <c r="J115" s="172"/>
      <c r="K115" s="6"/>
      <c r="L115" s="6"/>
      <c r="M115" s="170"/>
      <c r="N115" s="170"/>
      <c r="O115" s="94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3">
      <c r="A116" s="6"/>
      <c r="B116" s="249"/>
      <c r="C116" s="50"/>
      <c r="D116" s="22">
        <v>2.2000000000000002</v>
      </c>
      <c r="E116" s="249"/>
      <c r="F116" s="73" t="s">
        <v>13</v>
      </c>
      <c r="G116" s="6"/>
      <c r="H116" s="6"/>
      <c r="I116" s="172"/>
      <c r="J116" s="172"/>
      <c r="K116" s="6"/>
      <c r="L116" s="6"/>
      <c r="M116" s="170"/>
      <c r="N116" s="170"/>
      <c r="O116" s="94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3">
      <c r="A117" s="6"/>
      <c r="B117" s="249"/>
      <c r="C117" s="50"/>
      <c r="D117" s="22">
        <v>2.2999999999999998</v>
      </c>
      <c r="E117" s="249"/>
      <c r="F117" s="73" t="s">
        <v>13</v>
      </c>
      <c r="G117" s="6"/>
      <c r="H117" s="6"/>
      <c r="I117" s="172"/>
      <c r="J117" s="172"/>
      <c r="K117" s="6"/>
      <c r="L117" s="6"/>
      <c r="M117" s="170"/>
      <c r="N117" s="170"/>
      <c r="O117" s="94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3">
      <c r="A118" s="6"/>
      <c r="B118" s="249"/>
      <c r="C118" s="50"/>
      <c r="D118" s="22">
        <v>2.4</v>
      </c>
      <c r="E118" s="249"/>
      <c r="F118" s="73" t="s">
        <v>13</v>
      </c>
      <c r="G118" s="6"/>
      <c r="H118" s="6"/>
      <c r="I118" s="172"/>
      <c r="J118" s="172"/>
      <c r="K118" s="6"/>
      <c r="L118" s="6"/>
      <c r="M118" s="170"/>
      <c r="N118" s="170"/>
      <c r="O118" s="94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3">
      <c r="A119" s="6"/>
      <c r="B119" s="249"/>
      <c r="C119" s="50"/>
      <c r="D119" s="22">
        <v>2.5</v>
      </c>
      <c r="E119" s="249"/>
      <c r="F119" s="73" t="s">
        <v>13</v>
      </c>
      <c r="G119" s="6"/>
      <c r="H119" s="6"/>
      <c r="I119" s="172"/>
      <c r="J119" s="172"/>
      <c r="K119" s="6"/>
      <c r="L119" s="6"/>
      <c r="M119" s="170"/>
      <c r="N119" s="170"/>
      <c r="O119" s="94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3">
      <c r="A120" s="6"/>
      <c r="B120" s="249"/>
      <c r="C120" s="50"/>
      <c r="D120" s="22">
        <v>2.6</v>
      </c>
      <c r="E120" s="249"/>
      <c r="F120" s="73" t="s">
        <v>13</v>
      </c>
      <c r="G120" s="6"/>
      <c r="H120" s="6"/>
      <c r="I120" s="172"/>
      <c r="J120" s="172"/>
      <c r="K120" s="6"/>
      <c r="L120" s="6"/>
      <c r="M120" s="170"/>
      <c r="N120" s="170"/>
      <c r="O120" s="94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3">
      <c r="A121" s="6"/>
      <c r="B121" s="249"/>
      <c r="C121" s="50"/>
      <c r="D121" s="22">
        <v>2.7</v>
      </c>
      <c r="E121" s="249"/>
      <c r="F121" s="73" t="s">
        <v>13</v>
      </c>
      <c r="G121" s="6"/>
      <c r="H121" s="6"/>
      <c r="I121" s="172"/>
      <c r="J121" s="172"/>
      <c r="K121" s="6"/>
      <c r="L121" s="6"/>
      <c r="M121" s="170"/>
      <c r="N121" s="170"/>
      <c r="O121" s="94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3">
      <c r="A122" s="6"/>
      <c r="B122" s="249"/>
      <c r="C122" s="50"/>
      <c r="D122" s="22">
        <v>2.8</v>
      </c>
      <c r="E122" s="249"/>
      <c r="F122" s="73" t="s">
        <v>13</v>
      </c>
      <c r="G122" s="6"/>
      <c r="H122" s="6"/>
      <c r="I122" s="172"/>
      <c r="J122" s="172"/>
      <c r="K122" s="6"/>
      <c r="L122" s="6"/>
      <c r="M122" s="170"/>
      <c r="N122" s="170"/>
      <c r="O122" s="94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3">
      <c r="A123" s="6"/>
      <c r="B123" s="249"/>
      <c r="C123" s="50"/>
      <c r="D123" s="22">
        <v>2.9</v>
      </c>
      <c r="E123" s="249"/>
      <c r="F123" s="73" t="s">
        <v>13</v>
      </c>
      <c r="G123" s="6"/>
      <c r="H123" s="6"/>
      <c r="I123" s="172"/>
      <c r="J123" s="172"/>
      <c r="K123" s="6"/>
      <c r="L123" s="6"/>
      <c r="M123" s="170"/>
      <c r="N123" s="170"/>
      <c r="O123" s="94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3">
      <c r="A124" s="6"/>
      <c r="B124" s="249"/>
      <c r="C124" s="50"/>
      <c r="D124" s="22">
        <v>3</v>
      </c>
      <c r="E124" s="249"/>
      <c r="F124" s="73" t="s">
        <v>13</v>
      </c>
      <c r="G124" s="6"/>
      <c r="H124" s="6"/>
      <c r="I124" s="172"/>
      <c r="J124" s="172"/>
      <c r="K124" s="6"/>
      <c r="L124" s="6"/>
      <c r="M124" s="170"/>
      <c r="N124" s="170"/>
      <c r="O124" s="94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3">
      <c r="A125" s="6"/>
      <c r="B125" s="249"/>
      <c r="C125" s="50"/>
      <c r="D125" s="22">
        <v>3.1</v>
      </c>
      <c r="E125" s="249"/>
      <c r="F125" s="73" t="s">
        <v>13</v>
      </c>
      <c r="G125" s="6"/>
      <c r="H125" s="6"/>
      <c r="I125" s="172"/>
      <c r="J125" s="172"/>
      <c r="K125" s="6"/>
      <c r="L125" s="6"/>
      <c r="M125" s="170"/>
      <c r="N125" s="170"/>
      <c r="O125" s="94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3">
      <c r="A126" s="6"/>
      <c r="B126" s="249"/>
      <c r="C126" s="50"/>
      <c r="D126" s="22">
        <v>3.2</v>
      </c>
      <c r="E126" s="249"/>
      <c r="F126" s="73" t="s">
        <v>13</v>
      </c>
      <c r="G126" s="6"/>
      <c r="H126" s="6"/>
      <c r="I126" s="172"/>
      <c r="J126" s="172"/>
      <c r="K126" s="6"/>
      <c r="L126" s="6"/>
      <c r="M126" s="170"/>
      <c r="N126" s="170"/>
      <c r="O126" s="94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3">
      <c r="A127" s="6"/>
      <c r="B127" s="249"/>
      <c r="C127" s="50"/>
      <c r="D127" s="22">
        <v>3.3</v>
      </c>
      <c r="E127" s="249"/>
      <c r="F127" s="73" t="s">
        <v>13</v>
      </c>
      <c r="G127" s="6"/>
      <c r="H127" s="6"/>
      <c r="I127" s="172"/>
      <c r="J127" s="172"/>
      <c r="K127" s="6"/>
      <c r="L127" s="6"/>
      <c r="M127" s="170"/>
      <c r="N127" s="170"/>
      <c r="O127" s="94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3">
      <c r="A128" s="6"/>
      <c r="B128" s="249"/>
      <c r="C128" s="50"/>
      <c r="D128" s="22">
        <v>3.4</v>
      </c>
      <c r="E128" s="249"/>
      <c r="F128" s="73" t="s">
        <v>13</v>
      </c>
      <c r="G128" s="6"/>
      <c r="H128" s="6"/>
      <c r="I128" s="74" t="s">
        <v>19</v>
      </c>
      <c r="J128" s="75">
        <v>0.27</v>
      </c>
      <c r="K128" s="6"/>
      <c r="L128" s="6"/>
      <c r="M128" s="170"/>
      <c r="N128" s="170"/>
      <c r="O128" s="94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3">
      <c r="A129" s="6"/>
      <c r="B129" s="249"/>
      <c r="C129" s="50"/>
      <c r="D129" s="22">
        <v>3.5</v>
      </c>
      <c r="E129" s="249"/>
      <c r="F129" s="73" t="s">
        <v>13</v>
      </c>
      <c r="G129" s="6"/>
      <c r="H129" s="6"/>
      <c r="I129" s="172"/>
      <c r="J129" s="172"/>
      <c r="K129" s="6"/>
      <c r="L129" s="6"/>
      <c r="M129" s="170"/>
      <c r="N129" s="170"/>
      <c r="O129" s="94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3">
      <c r="A130" s="6"/>
      <c r="B130" s="249"/>
      <c r="C130" s="50"/>
      <c r="D130" s="22">
        <v>3.6</v>
      </c>
      <c r="E130" s="249"/>
      <c r="F130" s="73" t="s">
        <v>13</v>
      </c>
      <c r="G130" s="6"/>
      <c r="H130" s="6"/>
      <c r="I130" s="172"/>
      <c r="J130" s="172"/>
      <c r="K130" s="6"/>
      <c r="L130" s="6"/>
      <c r="M130" s="170"/>
      <c r="N130" s="170"/>
      <c r="O130" s="94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3">
      <c r="A131" s="6"/>
      <c r="B131" s="249"/>
      <c r="C131" s="50"/>
      <c r="D131" s="22">
        <v>3.7</v>
      </c>
      <c r="E131" s="249"/>
      <c r="F131" s="73" t="s">
        <v>13</v>
      </c>
      <c r="G131" s="6"/>
      <c r="H131" s="6"/>
      <c r="I131" s="172"/>
      <c r="J131" s="172"/>
      <c r="K131" s="6"/>
      <c r="L131" s="6"/>
      <c r="M131" s="170"/>
      <c r="N131" s="170"/>
      <c r="O131" s="94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3">
      <c r="A132" s="6"/>
      <c r="B132" s="249"/>
      <c r="C132" s="50"/>
      <c r="D132" s="22">
        <v>3.8</v>
      </c>
      <c r="E132" s="249"/>
      <c r="F132" s="73" t="s">
        <v>13</v>
      </c>
      <c r="G132" s="6"/>
      <c r="H132" s="6"/>
      <c r="I132" s="172"/>
      <c r="J132" s="172"/>
      <c r="K132" s="6"/>
      <c r="L132" s="6"/>
      <c r="M132" s="170"/>
      <c r="N132" s="170"/>
      <c r="O132" s="94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3">
      <c r="A133" s="6"/>
      <c r="B133" s="249"/>
      <c r="C133" s="50"/>
      <c r="D133" s="22">
        <v>3.9</v>
      </c>
      <c r="E133" s="249"/>
      <c r="F133" s="73" t="s">
        <v>13</v>
      </c>
      <c r="G133" s="6"/>
      <c r="H133" s="6"/>
      <c r="I133" s="172"/>
      <c r="J133" s="172"/>
      <c r="K133" s="6"/>
      <c r="L133" s="6"/>
      <c r="M133" s="170"/>
      <c r="N133" s="170"/>
      <c r="O133" s="9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3">
      <c r="A134" s="6"/>
      <c r="B134" s="249"/>
      <c r="C134" s="50"/>
      <c r="D134" s="22">
        <v>4</v>
      </c>
      <c r="E134" s="249"/>
      <c r="F134" s="73" t="s">
        <v>13</v>
      </c>
      <c r="G134" s="6"/>
      <c r="H134" s="6"/>
      <c r="I134" s="172"/>
      <c r="J134" s="172"/>
      <c r="K134" s="6"/>
      <c r="L134" s="6"/>
      <c r="M134" s="170"/>
      <c r="N134" s="170"/>
      <c r="O134" s="94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3">
      <c r="A135" s="6"/>
      <c r="B135" s="249"/>
      <c r="C135" s="50"/>
      <c r="D135" s="22">
        <v>4.0999999999999996</v>
      </c>
      <c r="E135" s="249"/>
      <c r="F135" s="73" t="s">
        <v>13</v>
      </c>
      <c r="G135" s="6"/>
      <c r="H135" s="6"/>
      <c r="I135" s="172"/>
      <c r="J135" s="172"/>
      <c r="K135" s="6"/>
      <c r="L135" s="6"/>
      <c r="M135" s="170"/>
      <c r="N135" s="170"/>
      <c r="O135" s="94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3">
      <c r="A136" s="6"/>
      <c r="B136" s="249"/>
      <c r="C136" s="50"/>
      <c r="D136" s="22">
        <v>4.2</v>
      </c>
      <c r="E136" s="249"/>
      <c r="F136" s="73" t="s">
        <v>13</v>
      </c>
      <c r="G136" s="6"/>
      <c r="H136" s="6"/>
      <c r="I136" s="172"/>
      <c r="J136" s="172"/>
      <c r="K136" s="6"/>
      <c r="L136" s="6"/>
      <c r="M136" s="170"/>
      <c r="N136" s="170"/>
      <c r="O136" s="94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3">
      <c r="A137" s="6"/>
      <c r="B137" s="249"/>
      <c r="C137" s="50"/>
      <c r="D137" s="22">
        <v>4.3</v>
      </c>
      <c r="E137" s="249"/>
      <c r="F137" s="73" t="s">
        <v>13</v>
      </c>
      <c r="G137" s="6"/>
      <c r="H137" s="6"/>
      <c r="I137" s="172"/>
      <c r="J137" s="172"/>
      <c r="K137" s="6"/>
      <c r="L137" s="6"/>
      <c r="M137" s="170"/>
      <c r="N137" s="170"/>
      <c r="O137" s="94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3">
      <c r="A138" s="6"/>
      <c r="B138" s="249"/>
      <c r="C138" s="50"/>
      <c r="D138" s="22">
        <v>4.4000000000000004</v>
      </c>
      <c r="E138" s="249"/>
      <c r="F138" s="73" t="s">
        <v>13</v>
      </c>
      <c r="G138" s="6"/>
      <c r="H138" s="6"/>
      <c r="I138" s="172"/>
      <c r="J138" s="172"/>
      <c r="K138" s="6"/>
      <c r="L138" s="6"/>
      <c r="M138" s="170"/>
      <c r="N138" s="170"/>
      <c r="O138" s="94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3">
      <c r="A139" s="6"/>
      <c r="B139" s="249"/>
      <c r="C139" s="50"/>
      <c r="D139" s="22">
        <v>4.5</v>
      </c>
      <c r="E139" s="249"/>
      <c r="F139" s="73" t="s">
        <v>13</v>
      </c>
      <c r="G139" s="6"/>
      <c r="H139" s="6"/>
      <c r="I139" s="172"/>
      <c r="J139" s="172"/>
      <c r="K139" s="6"/>
      <c r="L139" s="6"/>
      <c r="M139" s="170"/>
      <c r="N139" s="170"/>
      <c r="O139" s="94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3">
      <c r="A140" s="6"/>
      <c r="B140" s="249"/>
      <c r="C140" s="50"/>
      <c r="D140" s="22">
        <v>4.5999999999999996</v>
      </c>
      <c r="E140" s="249"/>
      <c r="F140" s="73" t="s">
        <v>13</v>
      </c>
      <c r="G140" s="6"/>
      <c r="H140" s="6"/>
      <c r="I140" s="172"/>
      <c r="J140" s="172"/>
      <c r="K140" s="6"/>
      <c r="L140" s="6"/>
      <c r="M140" s="170"/>
      <c r="N140" s="170"/>
      <c r="O140" s="94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3">
      <c r="A141" s="6"/>
      <c r="B141" s="249"/>
      <c r="C141" s="50"/>
      <c r="D141" s="22">
        <v>4.7</v>
      </c>
      <c r="E141" s="249"/>
      <c r="F141" s="73" t="s">
        <v>13</v>
      </c>
      <c r="G141" s="6"/>
      <c r="H141" s="6"/>
      <c r="I141" s="172"/>
      <c r="J141" s="172"/>
      <c r="K141" s="6"/>
      <c r="L141" s="6"/>
      <c r="M141" s="170"/>
      <c r="N141" s="170"/>
      <c r="O141" s="94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3">
      <c r="A142" s="6"/>
      <c r="B142" s="249"/>
      <c r="C142" s="50"/>
      <c r="D142" s="22">
        <v>4.8</v>
      </c>
      <c r="E142" s="249"/>
      <c r="F142" s="73" t="s">
        <v>13</v>
      </c>
      <c r="G142" s="6"/>
      <c r="H142" s="6"/>
      <c r="I142" s="172"/>
      <c r="J142" s="172"/>
      <c r="K142" s="6"/>
      <c r="L142" s="6"/>
      <c r="M142" s="170"/>
      <c r="N142" s="170"/>
      <c r="O142" s="94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3">
      <c r="A143" s="6"/>
      <c r="B143" s="249"/>
      <c r="C143" s="50"/>
      <c r="D143" s="22">
        <v>4.9000000000000004</v>
      </c>
      <c r="E143" s="249"/>
      <c r="F143" s="73" t="s">
        <v>13</v>
      </c>
      <c r="G143" s="6"/>
      <c r="H143" s="6"/>
      <c r="I143" s="172"/>
      <c r="J143" s="172"/>
      <c r="K143" s="6"/>
      <c r="L143" s="6"/>
      <c r="M143" s="170"/>
      <c r="N143" s="170"/>
      <c r="O143" s="94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3">
      <c r="A144" s="6"/>
      <c r="B144" s="249"/>
      <c r="C144" s="50"/>
      <c r="D144" s="22">
        <v>5</v>
      </c>
      <c r="E144" s="249"/>
      <c r="F144" s="73" t="s">
        <v>13</v>
      </c>
      <c r="G144" s="6"/>
      <c r="H144" s="6"/>
      <c r="I144" s="172"/>
      <c r="J144" s="172"/>
      <c r="K144" s="6"/>
      <c r="L144" s="6"/>
      <c r="M144" s="170"/>
      <c r="N144" s="170"/>
      <c r="O144" s="94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3">
      <c r="A145" s="6"/>
      <c r="B145" s="249"/>
      <c r="C145" s="50"/>
      <c r="D145" s="22">
        <v>5.0999999999999996</v>
      </c>
      <c r="E145" s="249"/>
      <c r="F145" s="73" t="s">
        <v>13</v>
      </c>
      <c r="G145" s="6"/>
      <c r="H145" s="6"/>
      <c r="I145" s="172"/>
      <c r="J145" s="172"/>
      <c r="K145" s="6"/>
      <c r="L145" s="6"/>
      <c r="M145" s="170"/>
      <c r="N145" s="170"/>
      <c r="O145" s="94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3">
      <c r="A146" s="6"/>
      <c r="B146" s="249"/>
      <c r="C146" s="50"/>
      <c r="D146" s="22">
        <v>5.2</v>
      </c>
      <c r="E146" s="249"/>
      <c r="F146" s="73" t="s">
        <v>13</v>
      </c>
      <c r="G146" s="6"/>
      <c r="H146" s="6"/>
      <c r="I146" s="172"/>
      <c r="J146" s="172"/>
      <c r="K146" s="6"/>
      <c r="L146" s="6"/>
      <c r="M146" s="170"/>
      <c r="N146" s="170"/>
      <c r="O146" s="94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3">
      <c r="A147" s="6"/>
      <c r="B147" s="249"/>
      <c r="C147" s="50"/>
      <c r="D147" s="22">
        <v>5.3</v>
      </c>
      <c r="E147" s="249"/>
      <c r="F147" s="73" t="s">
        <v>13</v>
      </c>
      <c r="G147" s="6"/>
      <c r="H147" s="6"/>
      <c r="I147" s="172"/>
      <c r="J147" s="172"/>
      <c r="K147" s="6"/>
      <c r="L147" s="6"/>
      <c r="M147" s="170"/>
      <c r="N147" s="170"/>
      <c r="O147" s="94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3">
      <c r="A148" s="6"/>
      <c r="B148" s="249"/>
      <c r="C148" s="50"/>
      <c r="D148" s="22">
        <v>5.4</v>
      </c>
      <c r="E148" s="249"/>
      <c r="F148" s="73" t="s">
        <v>13</v>
      </c>
      <c r="G148" s="6"/>
      <c r="H148" s="6"/>
      <c r="I148" s="172"/>
      <c r="J148" s="172"/>
      <c r="K148" s="6"/>
      <c r="L148" s="6"/>
      <c r="M148" s="170"/>
      <c r="N148" s="170"/>
      <c r="O148" s="94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3">
      <c r="A149" s="6"/>
      <c r="B149" s="249"/>
      <c r="C149" s="50"/>
      <c r="D149" s="22">
        <v>5.5</v>
      </c>
      <c r="E149" s="249"/>
      <c r="F149" s="73" t="s">
        <v>13</v>
      </c>
      <c r="G149" s="6"/>
      <c r="H149" s="6"/>
      <c r="I149" s="172"/>
      <c r="J149" s="172"/>
      <c r="K149" s="6"/>
      <c r="L149" s="6"/>
      <c r="M149" s="170"/>
      <c r="N149" s="170"/>
      <c r="O149" s="94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3">
      <c r="A150" s="6"/>
      <c r="B150" s="249"/>
      <c r="C150" s="50"/>
      <c r="D150" s="22">
        <v>5.6</v>
      </c>
      <c r="E150" s="249"/>
      <c r="F150" s="73" t="s">
        <v>13</v>
      </c>
      <c r="G150" s="6"/>
      <c r="H150" s="6"/>
      <c r="I150" s="172"/>
      <c r="J150" s="172"/>
      <c r="K150" s="6"/>
      <c r="L150" s="6"/>
      <c r="M150" s="170"/>
      <c r="N150" s="170"/>
      <c r="O150" s="94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3">
      <c r="A151" s="6"/>
      <c r="B151" s="249"/>
      <c r="C151" s="50"/>
      <c r="D151" s="22">
        <v>5.7</v>
      </c>
      <c r="E151" s="249"/>
      <c r="F151" s="73" t="s">
        <v>13</v>
      </c>
      <c r="G151" s="6"/>
      <c r="H151" s="6"/>
      <c r="I151" s="172"/>
      <c r="J151" s="172"/>
      <c r="K151" s="6"/>
      <c r="L151" s="6"/>
      <c r="M151" s="170"/>
      <c r="N151" s="170"/>
      <c r="O151" s="94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3">
      <c r="A152" s="6"/>
      <c r="B152" s="249"/>
      <c r="C152" s="50"/>
      <c r="D152" s="22">
        <v>5.8</v>
      </c>
      <c r="E152" s="249"/>
      <c r="F152" s="73" t="s">
        <v>13</v>
      </c>
      <c r="G152" s="6"/>
      <c r="H152" s="6"/>
      <c r="I152" s="172"/>
      <c r="J152" s="172"/>
      <c r="K152" s="6"/>
      <c r="L152" s="6"/>
      <c r="M152" s="170"/>
      <c r="N152" s="170"/>
      <c r="O152" s="94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3">
      <c r="A153" s="6"/>
      <c r="B153" s="249"/>
      <c r="C153" s="50"/>
      <c r="D153" s="22">
        <v>5.9</v>
      </c>
      <c r="E153" s="249"/>
      <c r="F153" s="73" t="s">
        <v>13</v>
      </c>
      <c r="G153" s="6"/>
      <c r="H153" s="6"/>
      <c r="I153" s="172"/>
      <c r="J153" s="172"/>
      <c r="K153" s="6"/>
      <c r="L153" s="6"/>
      <c r="M153" s="170"/>
      <c r="N153" s="170"/>
      <c r="O153" s="94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3">
      <c r="A154" s="6"/>
      <c r="B154" s="249"/>
      <c r="C154" s="50"/>
      <c r="D154" s="22">
        <v>6</v>
      </c>
      <c r="E154" s="249"/>
      <c r="F154" s="73" t="s">
        <v>13</v>
      </c>
      <c r="G154" s="6"/>
      <c r="H154" s="6"/>
      <c r="I154" s="172"/>
      <c r="J154" s="172"/>
      <c r="K154" s="6"/>
      <c r="L154" s="6"/>
      <c r="M154" s="170"/>
      <c r="N154" s="170"/>
      <c r="O154" s="94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3">
      <c r="A155" s="6"/>
      <c r="B155" s="249"/>
      <c r="C155" s="50"/>
      <c r="D155" s="22">
        <v>6.1</v>
      </c>
      <c r="E155" s="249"/>
      <c r="F155" s="73" t="s">
        <v>13</v>
      </c>
      <c r="G155" s="6"/>
      <c r="H155" s="6"/>
      <c r="I155" s="172"/>
      <c r="J155" s="172"/>
      <c r="K155" s="6"/>
      <c r="L155" s="6"/>
      <c r="M155" s="170"/>
      <c r="N155" s="170"/>
      <c r="O155" s="94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3">
      <c r="A156" s="6"/>
      <c r="B156" s="249"/>
      <c r="C156" s="50"/>
      <c r="D156" s="22">
        <v>6.2</v>
      </c>
      <c r="E156" s="249"/>
      <c r="F156" s="73" t="s">
        <v>13</v>
      </c>
      <c r="G156" s="6"/>
      <c r="H156" s="6"/>
      <c r="I156" s="172"/>
      <c r="J156" s="172"/>
      <c r="K156" s="6"/>
      <c r="L156" s="6"/>
      <c r="M156" s="170"/>
      <c r="N156" s="170"/>
      <c r="O156" s="94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3">
      <c r="A157" s="6"/>
      <c r="B157" s="249"/>
      <c r="C157" s="50"/>
      <c r="D157" s="22">
        <v>6.3</v>
      </c>
      <c r="E157" s="249"/>
      <c r="F157" s="73" t="s">
        <v>13</v>
      </c>
      <c r="G157" s="6"/>
      <c r="H157" s="6"/>
      <c r="I157" s="172"/>
      <c r="J157" s="172"/>
      <c r="K157" s="6"/>
      <c r="L157" s="6"/>
      <c r="M157" s="170"/>
      <c r="N157" s="170"/>
      <c r="O157" s="94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3">
      <c r="A158" s="6"/>
      <c r="B158" s="249"/>
      <c r="C158" s="50"/>
      <c r="D158" s="22">
        <v>6.4</v>
      </c>
      <c r="E158" s="249"/>
      <c r="F158" s="73" t="s">
        <v>13</v>
      </c>
      <c r="G158" s="6"/>
      <c r="H158" s="6"/>
      <c r="I158" s="172"/>
      <c r="J158" s="172"/>
      <c r="K158" s="6"/>
      <c r="L158" s="6"/>
      <c r="M158" s="170"/>
      <c r="N158" s="170"/>
      <c r="O158" s="94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3">
      <c r="A159" s="6"/>
      <c r="B159" s="249"/>
      <c r="C159" s="50"/>
      <c r="D159" s="22">
        <v>6.5</v>
      </c>
      <c r="E159" s="249"/>
      <c r="F159" s="73" t="s">
        <v>13</v>
      </c>
      <c r="G159" s="6"/>
      <c r="H159" s="6"/>
      <c r="I159" s="172"/>
      <c r="J159" s="172"/>
      <c r="K159" s="6"/>
      <c r="L159" s="6"/>
      <c r="M159" s="170"/>
      <c r="N159" s="170"/>
      <c r="O159" s="94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3">
      <c r="A160" s="6"/>
      <c r="B160" s="249"/>
      <c r="C160" s="50"/>
      <c r="D160" s="22">
        <v>6.6</v>
      </c>
      <c r="E160" s="249"/>
      <c r="F160" s="73" t="s">
        <v>13</v>
      </c>
      <c r="G160" s="6"/>
      <c r="H160" s="6"/>
      <c r="I160" s="172"/>
      <c r="J160" s="172"/>
      <c r="K160" s="6"/>
      <c r="L160" s="6"/>
      <c r="M160" s="170"/>
      <c r="N160" s="170"/>
      <c r="O160" s="9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3">
      <c r="A161" s="6"/>
      <c r="B161" s="249"/>
      <c r="C161" s="50"/>
      <c r="D161" s="22">
        <v>6.7</v>
      </c>
      <c r="E161" s="249"/>
      <c r="F161" s="73" t="s">
        <v>13</v>
      </c>
      <c r="G161" s="6"/>
      <c r="H161" s="6"/>
      <c r="I161" s="172"/>
      <c r="J161" s="172"/>
      <c r="K161" s="6"/>
      <c r="L161" s="6"/>
      <c r="M161" s="170"/>
      <c r="N161" s="170"/>
      <c r="O161" s="9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3">
      <c r="A162" s="6"/>
      <c r="B162" s="249"/>
      <c r="C162" s="50"/>
      <c r="D162" s="22">
        <v>6.8</v>
      </c>
      <c r="E162" s="249"/>
      <c r="F162" s="73" t="s">
        <v>13</v>
      </c>
      <c r="G162" s="6"/>
      <c r="H162" s="6"/>
      <c r="I162" s="172"/>
      <c r="J162" s="172"/>
      <c r="K162" s="6"/>
      <c r="L162" s="6"/>
      <c r="M162" s="170"/>
      <c r="N162" s="170"/>
      <c r="O162" s="9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3">
      <c r="A163" s="6"/>
      <c r="B163" s="249"/>
      <c r="C163" s="50"/>
      <c r="D163" s="22">
        <v>6.9</v>
      </c>
      <c r="E163" s="249"/>
      <c r="F163" s="20" t="s">
        <v>107</v>
      </c>
      <c r="G163" s="74" t="s">
        <v>13</v>
      </c>
      <c r="H163" s="75">
        <v>0</v>
      </c>
      <c r="I163" s="74" t="s">
        <v>13</v>
      </c>
      <c r="J163" s="75">
        <v>0</v>
      </c>
      <c r="K163" s="74" t="s">
        <v>13</v>
      </c>
      <c r="L163" s="75">
        <v>0</v>
      </c>
      <c r="M163" s="74" t="s">
        <v>13</v>
      </c>
      <c r="N163" s="75">
        <v>0</v>
      </c>
      <c r="O163" s="94" t="s">
        <v>189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3">
      <c r="A164" s="6"/>
      <c r="B164" s="249"/>
      <c r="C164" s="50"/>
      <c r="D164" s="22">
        <v>7</v>
      </c>
      <c r="E164" s="249"/>
      <c r="F164" s="20" t="s">
        <v>107</v>
      </c>
      <c r="G164" s="74" t="s">
        <v>15</v>
      </c>
      <c r="H164" s="75">
        <v>0.73</v>
      </c>
      <c r="I164" s="74" t="s">
        <v>19</v>
      </c>
      <c r="J164" s="75">
        <v>0.38</v>
      </c>
      <c r="K164" s="74" t="s">
        <v>15</v>
      </c>
      <c r="L164" s="75">
        <v>0.86</v>
      </c>
      <c r="M164" s="60" t="s">
        <v>13</v>
      </c>
      <c r="N164" s="61">
        <v>0</v>
      </c>
      <c r="O164" s="94" t="s">
        <v>245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3">
      <c r="A165" s="6"/>
      <c r="B165" s="249"/>
      <c r="C165" s="50"/>
      <c r="D165" s="22">
        <v>7.1</v>
      </c>
      <c r="E165" s="249"/>
      <c r="F165" s="73" t="s">
        <v>107</v>
      </c>
      <c r="G165" s="74" t="s">
        <v>15</v>
      </c>
      <c r="H165" s="75">
        <v>0.56999999999999995</v>
      </c>
      <c r="I165" s="60" t="s">
        <v>13</v>
      </c>
      <c r="J165" s="61">
        <v>0</v>
      </c>
      <c r="K165" s="74" t="s">
        <v>15</v>
      </c>
      <c r="L165" s="75">
        <v>0.89</v>
      </c>
      <c r="M165" s="60" t="s">
        <v>13</v>
      </c>
      <c r="N165" s="61">
        <v>0</v>
      </c>
      <c r="O165" s="94" t="s">
        <v>188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3">
      <c r="A166" s="6"/>
      <c r="B166" s="249"/>
      <c r="C166" s="50"/>
      <c r="D166" s="18">
        <v>7.2</v>
      </c>
      <c r="E166" s="249"/>
      <c r="F166" s="223" t="s">
        <v>107</v>
      </c>
      <c r="G166" s="74" t="s">
        <v>15</v>
      </c>
      <c r="H166" s="75">
        <v>0.62</v>
      </c>
      <c r="I166" s="219" t="s">
        <v>119</v>
      </c>
      <c r="J166" s="224" t="s">
        <v>191</v>
      </c>
      <c r="K166" s="74" t="s">
        <v>15</v>
      </c>
      <c r="L166" s="75">
        <v>0.51</v>
      </c>
      <c r="M166" s="60" t="s">
        <v>13</v>
      </c>
      <c r="N166" s="61">
        <v>0</v>
      </c>
      <c r="O166" s="6" t="s">
        <v>188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3">
      <c r="A167" s="6"/>
      <c r="B167" s="249"/>
      <c r="C167" s="50"/>
      <c r="D167" s="18">
        <v>7.3</v>
      </c>
      <c r="E167" s="249"/>
      <c r="F167" s="223" t="s">
        <v>107</v>
      </c>
      <c r="G167" s="225" t="s">
        <v>119</v>
      </c>
      <c r="H167" s="224" t="s">
        <v>192</v>
      </c>
      <c r="I167" s="60" t="s">
        <v>13</v>
      </c>
      <c r="J167" s="61">
        <v>0</v>
      </c>
      <c r="K167" s="6" t="s">
        <v>107</v>
      </c>
      <c r="L167" s="8">
        <v>0.78</v>
      </c>
      <c r="M167" s="60" t="s">
        <v>13</v>
      </c>
      <c r="N167" s="61">
        <v>0</v>
      </c>
      <c r="O167" s="94" t="s">
        <v>189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3">
      <c r="A168" s="6"/>
      <c r="B168" s="249"/>
      <c r="C168" s="50"/>
      <c r="D168" s="22">
        <v>7.4</v>
      </c>
      <c r="E168" s="249"/>
      <c r="F168" s="73" t="s">
        <v>107</v>
      </c>
      <c r="G168" s="6" t="s">
        <v>107</v>
      </c>
      <c r="H168" s="8">
        <v>0.62</v>
      </c>
      <c r="I168" s="60" t="s">
        <v>13</v>
      </c>
      <c r="J168" s="61">
        <v>0</v>
      </c>
      <c r="K168" s="74" t="s">
        <v>15</v>
      </c>
      <c r="L168" s="75">
        <v>0.73</v>
      </c>
      <c r="M168" s="60" t="s">
        <v>13</v>
      </c>
      <c r="N168" s="61">
        <v>0</v>
      </c>
      <c r="O168" s="94" t="s">
        <v>189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3">
      <c r="A169" s="6"/>
      <c r="B169" s="249"/>
      <c r="C169" s="50"/>
      <c r="D169" s="22">
        <v>7.5</v>
      </c>
      <c r="E169" s="249"/>
      <c r="F169" s="73" t="s">
        <v>107</v>
      </c>
      <c r="G169" s="6" t="s">
        <v>107</v>
      </c>
      <c r="H169" s="8">
        <v>0.91</v>
      </c>
      <c r="I169" s="74" t="s">
        <v>15</v>
      </c>
      <c r="J169" s="75">
        <v>0.64</v>
      </c>
      <c r="K169" s="6" t="s">
        <v>107</v>
      </c>
      <c r="L169" s="8">
        <v>0.94</v>
      </c>
      <c r="M169" s="60" t="s">
        <v>13</v>
      </c>
      <c r="N169" s="61">
        <v>0</v>
      </c>
      <c r="O169" s="94" t="s">
        <v>189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4">
      <c r="A170" s="6"/>
      <c r="B170" s="249"/>
      <c r="C170" s="50"/>
      <c r="D170" s="22">
        <v>7.6</v>
      </c>
      <c r="E170" s="249"/>
      <c r="F170" s="73" t="s">
        <v>107</v>
      </c>
      <c r="G170" s="123" t="s">
        <v>107</v>
      </c>
      <c r="H170" s="124">
        <v>0.88</v>
      </c>
      <c r="I170" s="6" t="s">
        <v>15</v>
      </c>
      <c r="J170" s="8">
        <v>0.46</v>
      </c>
      <c r="K170" s="6" t="s">
        <v>107</v>
      </c>
      <c r="L170" s="8">
        <v>0.93</v>
      </c>
      <c r="M170" s="60" t="s">
        <v>13</v>
      </c>
      <c r="N170" s="61">
        <v>0</v>
      </c>
      <c r="O170" s="94" t="s">
        <v>188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3">
      <c r="A171" s="6"/>
      <c r="B171" s="249"/>
      <c r="C171" s="50"/>
      <c r="D171" s="22">
        <v>7.7</v>
      </c>
      <c r="E171" s="249"/>
      <c r="F171" s="73" t="s">
        <v>107</v>
      </c>
      <c r="G171" s="6" t="s">
        <v>107</v>
      </c>
      <c r="H171" s="8">
        <v>0.87</v>
      </c>
      <c r="I171" s="6" t="s">
        <v>107</v>
      </c>
      <c r="J171" s="8">
        <v>0.43</v>
      </c>
      <c r="K171" s="6" t="s">
        <v>107</v>
      </c>
      <c r="L171" s="8">
        <v>0.82</v>
      </c>
      <c r="M171" s="60" t="s">
        <v>13</v>
      </c>
      <c r="N171" s="61">
        <v>0</v>
      </c>
      <c r="O171" s="94" t="s">
        <v>189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3">
      <c r="A172" s="6"/>
      <c r="B172" s="249"/>
      <c r="C172" s="50"/>
      <c r="D172" s="22">
        <v>7.8</v>
      </c>
      <c r="E172" s="249"/>
      <c r="F172" s="20" t="s">
        <v>107</v>
      </c>
      <c r="G172" s="74" t="s">
        <v>13</v>
      </c>
      <c r="H172" s="75">
        <v>0</v>
      </c>
      <c r="I172" s="74" t="s">
        <v>13</v>
      </c>
      <c r="J172" s="75">
        <v>0</v>
      </c>
      <c r="K172" s="6" t="s">
        <v>107</v>
      </c>
      <c r="L172" s="8">
        <v>0.59</v>
      </c>
      <c r="M172" s="60" t="s">
        <v>13</v>
      </c>
      <c r="N172" s="61">
        <v>0</v>
      </c>
      <c r="O172" s="94" t="s">
        <v>189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3">
      <c r="A173" s="6"/>
      <c r="B173" s="249"/>
      <c r="C173" s="50"/>
      <c r="D173" s="22">
        <v>7.9</v>
      </c>
      <c r="E173" s="249"/>
      <c r="F173" s="20" t="s">
        <v>13</v>
      </c>
      <c r="G173" s="6"/>
      <c r="H173" s="6"/>
      <c r="I173" s="172"/>
      <c r="J173" s="172"/>
      <c r="K173" s="6"/>
      <c r="L173" s="6"/>
      <c r="M173" s="170"/>
      <c r="N173" s="170"/>
      <c r="O173" s="94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3">
      <c r="A174" s="6"/>
      <c r="B174" s="249"/>
      <c r="C174" s="50"/>
      <c r="D174" s="22">
        <v>8</v>
      </c>
      <c r="E174" s="249"/>
      <c r="F174" s="20" t="s">
        <v>13</v>
      </c>
      <c r="G174" s="6"/>
      <c r="H174" s="6"/>
      <c r="I174" s="172"/>
      <c r="J174" s="172"/>
      <c r="K174" s="6"/>
      <c r="L174" s="6"/>
      <c r="M174" s="170"/>
      <c r="N174" s="170"/>
      <c r="O174" s="94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3">
      <c r="A175" s="64"/>
      <c r="B175" s="54"/>
      <c r="C175" s="54"/>
      <c r="D175" s="54"/>
      <c r="E175" s="54"/>
      <c r="F175" s="54"/>
      <c r="G175" s="64"/>
      <c r="H175" s="64"/>
      <c r="I175" s="54"/>
      <c r="J175" s="5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</row>
    <row r="176" spans="1:33" ht="13">
      <c r="B176" s="355" t="s">
        <v>72</v>
      </c>
      <c r="C176" s="1"/>
      <c r="D176" s="22">
        <v>0</v>
      </c>
      <c r="E176" s="268" t="s">
        <v>58</v>
      </c>
      <c r="F176" s="202" t="s">
        <v>13</v>
      </c>
      <c r="G176" s="215"/>
      <c r="H176" s="215"/>
      <c r="I176" s="197"/>
      <c r="J176" s="197"/>
      <c r="K176" s="215"/>
      <c r="L176" s="215"/>
      <c r="M176" s="201"/>
      <c r="N176" s="169"/>
      <c r="O176" s="198"/>
    </row>
    <row r="177" spans="1:33" ht="13">
      <c r="B177" s="245"/>
      <c r="C177" s="1"/>
      <c r="D177" s="22">
        <v>0.1</v>
      </c>
      <c r="E177" s="245"/>
      <c r="F177" s="202" t="s">
        <v>13</v>
      </c>
      <c r="G177" s="215"/>
      <c r="H177" s="215"/>
      <c r="I177" s="197"/>
      <c r="J177" s="197"/>
      <c r="K177" s="215"/>
      <c r="L177" s="215"/>
      <c r="M177" s="201"/>
      <c r="N177" s="169"/>
      <c r="O177" s="198"/>
    </row>
    <row r="178" spans="1:33" ht="13">
      <c r="B178" s="245"/>
      <c r="C178" s="1"/>
      <c r="D178" s="22">
        <v>0.2</v>
      </c>
      <c r="E178" s="245"/>
      <c r="F178" s="202" t="s">
        <v>13</v>
      </c>
      <c r="G178" s="215"/>
      <c r="H178" s="215"/>
      <c r="I178" s="197"/>
      <c r="J178" s="197"/>
      <c r="K178" s="215"/>
      <c r="L178" s="215"/>
      <c r="M178" s="201"/>
      <c r="N178" s="169"/>
      <c r="O178" s="198"/>
    </row>
    <row r="179" spans="1:33" ht="13">
      <c r="B179" s="245"/>
      <c r="C179" s="1"/>
      <c r="D179" s="22">
        <v>0.3</v>
      </c>
      <c r="E179" s="245"/>
      <c r="F179" s="21" t="s">
        <v>13</v>
      </c>
      <c r="G179" s="215"/>
      <c r="H179" s="215"/>
      <c r="I179" s="197"/>
      <c r="J179" s="197"/>
      <c r="K179" s="215"/>
      <c r="L179" s="215"/>
      <c r="M179" s="201"/>
      <c r="N179" s="169"/>
      <c r="O179" s="198"/>
    </row>
    <row r="180" spans="1:33" ht="13">
      <c r="B180" s="245"/>
      <c r="C180" s="1"/>
      <c r="D180" s="22">
        <v>0.4</v>
      </c>
      <c r="E180" s="245"/>
      <c r="F180" s="21" t="s">
        <v>181</v>
      </c>
      <c r="G180" s="226" t="s">
        <v>13</v>
      </c>
      <c r="H180" s="226">
        <v>0</v>
      </c>
      <c r="I180" s="6" t="s">
        <v>181</v>
      </c>
      <c r="J180" s="8">
        <v>0.66</v>
      </c>
      <c r="K180" s="6" t="s">
        <v>181</v>
      </c>
      <c r="L180" s="8">
        <v>0.65</v>
      </c>
      <c r="M180" s="6" t="s">
        <v>181</v>
      </c>
      <c r="N180" s="8">
        <v>0.61</v>
      </c>
      <c r="O180" s="198" t="s">
        <v>44</v>
      </c>
    </row>
    <row r="181" spans="1:33" ht="13">
      <c r="B181" s="245"/>
      <c r="C181" s="1"/>
      <c r="D181" s="22">
        <v>0.5</v>
      </c>
      <c r="E181" s="245"/>
      <c r="F181" s="202" t="s">
        <v>181</v>
      </c>
      <c r="G181" s="74" t="s">
        <v>19</v>
      </c>
      <c r="H181" s="75">
        <v>0.35</v>
      </c>
      <c r="I181" s="6" t="s">
        <v>181</v>
      </c>
      <c r="J181" s="8">
        <v>0.74</v>
      </c>
      <c r="K181" s="226" t="s">
        <v>13</v>
      </c>
      <c r="L181" s="226">
        <v>0</v>
      </c>
      <c r="M181" s="74" t="s">
        <v>19</v>
      </c>
      <c r="N181" s="75">
        <v>0.66</v>
      </c>
      <c r="O181" s="198" t="s">
        <v>44</v>
      </c>
    </row>
    <row r="182" spans="1:33" ht="13">
      <c r="B182" s="245"/>
      <c r="C182" s="1"/>
      <c r="D182" s="22">
        <v>0.6</v>
      </c>
      <c r="E182" s="245"/>
      <c r="F182" s="21" t="s">
        <v>13</v>
      </c>
      <c r="G182" s="215" t="s">
        <v>13</v>
      </c>
      <c r="H182" s="215">
        <v>0</v>
      </c>
      <c r="I182" s="215" t="s">
        <v>13</v>
      </c>
      <c r="J182" s="215">
        <v>0</v>
      </c>
      <c r="K182" s="215" t="s">
        <v>13</v>
      </c>
      <c r="L182" s="215">
        <v>0</v>
      </c>
      <c r="M182" s="215" t="s">
        <v>13</v>
      </c>
      <c r="N182" s="215">
        <v>0</v>
      </c>
      <c r="O182" s="198"/>
    </row>
    <row r="183" spans="1:33" ht="13">
      <c r="B183" s="245"/>
      <c r="C183" s="1"/>
      <c r="D183" s="22">
        <v>0.7</v>
      </c>
      <c r="E183" s="245"/>
      <c r="F183" s="202" t="s">
        <v>181</v>
      </c>
      <c r="G183" s="226" t="s">
        <v>13</v>
      </c>
      <c r="H183" s="226">
        <v>0</v>
      </c>
      <c r="I183" s="226" t="s">
        <v>13</v>
      </c>
      <c r="J183" s="226">
        <v>0</v>
      </c>
      <c r="K183" s="226" t="s">
        <v>13</v>
      </c>
      <c r="L183" s="226">
        <v>0</v>
      </c>
      <c r="M183" s="226" t="s">
        <v>13</v>
      </c>
      <c r="N183" s="226">
        <v>0</v>
      </c>
      <c r="O183" s="198" t="s">
        <v>193</v>
      </c>
    </row>
    <row r="184" spans="1:33" ht="13">
      <c r="B184" s="245"/>
      <c r="C184" s="1"/>
      <c r="D184" s="22">
        <v>0.8</v>
      </c>
      <c r="E184" s="245"/>
      <c r="F184" s="21" t="s">
        <v>181</v>
      </c>
      <c r="G184" s="226" t="s">
        <v>13</v>
      </c>
      <c r="H184" s="226">
        <v>0</v>
      </c>
      <c r="I184" s="6" t="s">
        <v>181</v>
      </c>
      <c r="J184" s="8">
        <v>0.69</v>
      </c>
      <c r="K184" s="226" t="s">
        <v>13</v>
      </c>
      <c r="L184" s="226">
        <v>0</v>
      </c>
      <c r="M184" s="226" t="s">
        <v>13</v>
      </c>
      <c r="N184" s="226">
        <v>0</v>
      </c>
      <c r="O184" s="198" t="s">
        <v>194</v>
      </c>
    </row>
    <row r="185" spans="1:33" ht="13">
      <c r="B185" s="245"/>
      <c r="C185" s="1"/>
      <c r="D185" s="22">
        <v>0.9</v>
      </c>
      <c r="E185" s="245"/>
      <c r="F185" s="202" t="s">
        <v>181</v>
      </c>
      <c r="G185" s="226" t="s">
        <v>13</v>
      </c>
      <c r="H185" s="226">
        <v>0</v>
      </c>
      <c r="I185" s="226" t="s">
        <v>13</v>
      </c>
      <c r="J185" s="226">
        <v>0</v>
      </c>
      <c r="K185" s="226" t="s">
        <v>13</v>
      </c>
      <c r="L185" s="226">
        <v>0</v>
      </c>
      <c r="M185" s="226" t="s">
        <v>13</v>
      </c>
      <c r="N185" s="226">
        <v>0</v>
      </c>
      <c r="O185" s="198" t="s">
        <v>193</v>
      </c>
    </row>
    <row r="186" spans="1:33" ht="13">
      <c r="B186" s="245"/>
      <c r="C186" s="1"/>
      <c r="D186" s="22">
        <v>1</v>
      </c>
      <c r="E186" s="245"/>
      <c r="F186" s="21" t="s">
        <v>181</v>
      </c>
      <c r="G186" s="74" t="s">
        <v>19</v>
      </c>
      <c r="H186" s="75">
        <v>0.61</v>
      </c>
      <c r="I186" s="6" t="s">
        <v>181</v>
      </c>
      <c r="J186" s="8">
        <v>0.78</v>
      </c>
      <c r="K186" s="6" t="s">
        <v>181</v>
      </c>
      <c r="L186" s="8">
        <v>0.77</v>
      </c>
      <c r="M186" s="6" t="s">
        <v>181</v>
      </c>
      <c r="N186" s="8">
        <v>0.71</v>
      </c>
      <c r="O186" s="198" t="s">
        <v>194</v>
      </c>
    </row>
    <row r="187" spans="1:33" ht="13">
      <c r="B187" s="245"/>
      <c r="C187" s="1"/>
      <c r="D187" s="22">
        <v>1.1000000000000001</v>
      </c>
      <c r="E187" s="245"/>
      <c r="F187" s="202" t="s">
        <v>181</v>
      </c>
      <c r="G187" s="74" t="s">
        <v>19</v>
      </c>
      <c r="H187" s="75">
        <v>0.62</v>
      </c>
      <c r="I187" s="6" t="s">
        <v>181</v>
      </c>
      <c r="J187" s="8">
        <v>0.76</v>
      </c>
      <c r="K187" s="6" t="s">
        <v>181</v>
      </c>
      <c r="L187" s="8">
        <v>0.81</v>
      </c>
      <c r="M187" s="6" t="s">
        <v>181</v>
      </c>
      <c r="N187" s="8">
        <v>0.63</v>
      </c>
      <c r="O187" s="198" t="s">
        <v>194</v>
      </c>
    </row>
    <row r="188" spans="1:33" ht="13">
      <c r="B188" s="245"/>
      <c r="C188" s="1"/>
      <c r="D188" s="22">
        <v>1.2</v>
      </c>
      <c r="E188" s="245"/>
      <c r="F188" s="21" t="s">
        <v>181</v>
      </c>
      <c r="G188" s="74" t="s">
        <v>19</v>
      </c>
      <c r="H188" s="75">
        <v>0.81</v>
      </c>
      <c r="I188" s="6" t="s">
        <v>181</v>
      </c>
      <c r="J188" s="8">
        <v>0.74</v>
      </c>
      <c r="K188" s="6" t="s">
        <v>181</v>
      </c>
      <c r="L188" s="8">
        <v>0.9</v>
      </c>
      <c r="M188" s="6" t="s">
        <v>181</v>
      </c>
      <c r="N188" s="8">
        <v>0.65</v>
      </c>
      <c r="O188" s="198" t="s">
        <v>194</v>
      </c>
    </row>
    <row r="189" spans="1:33" ht="13">
      <c r="B189" s="245"/>
      <c r="C189" s="1"/>
      <c r="D189" s="22">
        <v>1.3</v>
      </c>
      <c r="E189" s="245"/>
      <c r="F189" s="202" t="s">
        <v>181</v>
      </c>
      <c r="G189" s="6" t="s">
        <v>181</v>
      </c>
      <c r="H189" s="8">
        <v>0.69</v>
      </c>
      <c r="I189" s="6" t="s">
        <v>181</v>
      </c>
      <c r="J189" s="8">
        <v>0.76</v>
      </c>
      <c r="K189" s="6" t="s">
        <v>181</v>
      </c>
      <c r="L189" s="8">
        <v>0.86</v>
      </c>
      <c r="M189" s="6" t="s">
        <v>181</v>
      </c>
      <c r="N189" s="8">
        <v>0.83</v>
      </c>
      <c r="O189" s="198" t="s">
        <v>194</v>
      </c>
    </row>
    <row r="190" spans="1:33" ht="13">
      <c r="B190" s="246"/>
      <c r="C190" s="1"/>
      <c r="D190" s="22">
        <v>1.4</v>
      </c>
      <c r="E190" s="246"/>
      <c r="F190" s="21" t="s">
        <v>181</v>
      </c>
      <c r="G190" s="6" t="s">
        <v>181</v>
      </c>
      <c r="H190" s="8">
        <v>0.81</v>
      </c>
      <c r="I190" s="6" t="s">
        <v>181</v>
      </c>
      <c r="J190" s="8">
        <v>0.72</v>
      </c>
      <c r="K190" s="6" t="s">
        <v>181</v>
      </c>
      <c r="L190" s="8">
        <v>0.81</v>
      </c>
      <c r="M190" s="6" t="s">
        <v>181</v>
      </c>
      <c r="N190" s="8">
        <v>0.82</v>
      </c>
      <c r="O190" s="198" t="s">
        <v>194</v>
      </c>
    </row>
    <row r="191" spans="1:33" ht="13">
      <c r="A191" s="117"/>
      <c r="B191" s="210"/>
      <c r="C191" s="210"/>
      <c r="D191" s="227"/>
      <c r="E191" s="210"/>
      <c r="F191" s="228"/>
      <c r="G191" s="216"/>
      <c r="H191" s="216"/>
      <c r="I191" s="212"/>
      <c r="J191" s="212"/>
      <c r="K191" s="216"/>
      <c r="L191" s="216"/>
      <c r="M191" s="216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</row>
    <row r="192" spans="1:33" ht="13">
      <c r="A192" s="138"/>
      <c r="B192" s="4"/>
      <c r="C192" s="4"/>
      <c r="D192" s="4"/>
      <c r="E192" s="354" t="s">
        <v>58</v>
      </c>
      <c r="F192" s="4"/>
      <c r="G192" s="138"/>
      <c r="H192" s="138"/>
      <c r="I192" s="4"/>
      <c r="J192" s="4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</row>
    <row r="193" spans="2:14" ht="13">
      <c r="B193" s="358" t="s">
        <v>20</v>
      </c>
      <c r="D193" s="22">
        <v>0</v>
      </c>
      <c r="E193" s="275"/>
    </row>
    <row r="194" spans="2:14" ht="13">
      <c r="B194" s="275"/>
      <c r="D194" s="22">
        <v>0.1</v>
      </c>
      <c r="E194" s="275"/>
    </row>
    <row r="195" spans="2:14" ht="13">
      <c r="B195" s="275"/>
      <c r="D195" s="22">
        <v>0.2</v>
      </c>
      <c r="E195" s="275"/>
    </row>
    <row r="196" spans="2:14" ht="13">
      <c r="B196" s="275"/>
      <c r="D196" s="22">
        <v>0.3</v>
      </c>
      <c r="E196" s="275"/>
    </row>
    <row r="197" spans="2:14" ht="13">
      <c r="B197" s="275"/>
      <c r="D197" s="22">
        <v>0.4</v>
      </c>
      <c r="E197" s="275"/>
    </row>
    <row r="198" spans="2:14" ht="13">
      <c r="B198" s="275"/>
      <c r="D198" s="22">
        <v>0.5</v>
      </c>
      <c r="E198" s="275"/>
      <c r="F198" s="3" t="s">
        <v>13</v>
      </c>
      <c r="G198" s="74" t="s">
        <v>19</v>
      </c>
      <c r="H198" s="75">
        <v>0.59</v>
      </c>
      <c r="I198" s="74" t="s">
        <v>19</v>
      </c>
      <c r="J198" s="75">
        <v>0.45</v>
      </c>
      <c r="K198" s="215" t="s">
        <v>13</v>
      </c>
      <c r="L198" s="215">
        <v>0</v>
      </c>
      <c r="M198" s="215" t="s">
        <v>13</v>
      </c>
      <c r="N198" s="215">
        <v>0</v>
      </c>
    </row>
    <row r="199" spans="2:14" ht="13">
      <c r="B199" s="275"/>
      <c r="D199" s="22">
        <v>0.6</v>
      </c>
      <c r="E199" s="275"/>
      <c r="F199" s="3" t="s">
        <v>15</v>
      </c>
      <c r="G199" s="6" t="s">
        <v>19</v>
      </c>
      <c r="H199" s="8">
        <v>0.8</v>
      </c>
      <c r="I199" s="79" t="s">
        <v>108</v>
      </c>
      <c r="J199" s="80" t="s">
        <v>137</v>
      </c>
      <c r="K199" s="6" t="s">
        <v>15</v>
      </c>
      <c r="L199" s="8">
        <v>0.54</v>
      </c>
      <c r="M199" s="6" t="s">
        <v>19</v>
      </c>
      <c r="N199" s="8">
        <v>0.74</v>
      </c>
    </row>
    <row r="200" spans="2:14" ht="13">
      <c r="B200" s="275"/>
      <c r="D200" s="22">
        <v>0.7</v>
      </c>
      <c r="E200" s="275"/>
      <c r="F200" s="119" t="s">
        <v>15</v>
      </c>
      <c r="G200" s="6" t="s">
        <v>15</v>
      </c>
      <c r="H200" s="8">
        <v>0.76</v>
      </c>
      <c r="I200" s="6" t="s">
        <v>15</v>
      </c>
      <c r="J200" s="8">
        <v>0.76</v>
      </c>
      <c r="K200" s="6" t="s">
        <v>15</v>
      </c>
      <c r="L200" s="8">
        <v>0.93</v>
      </c>
      <c r="M200" s="6" t="s">
        <v>15</v>
      </c>
      <c r="N200" s="8">
        <v>0.78</v>
      </c>
    </row>
    <row r="201" spans="2:14" ht="13">
      <c r="B201" s="275"/>
      <c r="D201" s="22">
        <v>0.8</v>
      </c>
      <c r="E201" s="275"/>
      <c r="F201" s="3" t="s">
        <v>15</v>
      </c>
      <c r="G201" s="6" t="s">
        <v>15</v>
      </c>
      <c r="H201" s="8">
        <v>0.89</v>
      </c>
      <c r="I201" s="6" t="s">
        <v>15</v>
      </c>
      <c r="J201" s="8">
        <v>0.82</v>
      </c>
      <c r="K201" s="6" t="s">
        <v>15</v>
      </c>
      <c r="L201" s="8">
        <v>0.92</v>
      </c>
      <c r="M201" s="6" t="s">
        <v>15</v>
      </c>
      <c r="N201" s="8">
        <v>0.83</v>
      </c>
    </row>
    <row r="202" spans="2:14" ht="13">
      <c r="B202" s="275"/>
      <c r="D202" s="22">
        <v>0.9</v>
      </c>
      <c r="E202" s="275"/>
      <c r="F202" s="119" t="s">
        <v>15</v>
      </c>
      <c r="G202" s="6" t="s">
        <v>15</v>
      </c>
      <c r="H202" s="8">
        <v>0.89</v>
      </c>
      <c r="I202" s="6" t="s">
        <v>15</v>
      </c>
      <c r="J202" s="8">
        <v>0.82</v>
      </c>
      <c r="K202" s="6" t="s">
        <v>15</v>
      </c>
      <c r="L202" s="8">
        <v>0.93</v>
      </c>
      <c r="M202" s="6" t="s">
        <v>15</v>
      </c>
      <c r="N202" s="8">
        <v>0.82</v>
      </c>
    </row>
    <row r="203" spans="2:14" ht="13">
      <c r="B203" s="275"/>
      <c r="D203" s="22">
        <v>1</v>
      </c>
      <c r="E203" s="275"/>
      <c r="F203" s="3" t="s">
        <v>15</v>
      </c>
      <c r="G203" s="6" t="s">
        <v>15</v>
      </c>
      <c r="H203" s="8">
        <v>0.77</v>
      </c>
      <c r="I203" s="6" t="s">
        <v>15</v>
      </c>
      <c r="J203" s="8">
        <v>0.8</v>
      </c>
      <c r="K203" s="6" t="s">
        <v>15</v>
      </c>
      <c r="L203" s="8">
        <v>0.92</v>
      </c>
      <c r="M203" s="6" t="s">
        <v>15</v>
      </c>
      <c r="N203" s="8">
        <v>0.82</v>
      </c>
    </row>
    <row r="204" spans="2:14" ht="13">
      <c r="B204" s="275"/>
      <c r="D204" s="22">
        <v>1.1000000000000001</v>
      </c>
      <c r="E204" s="275"/>
      <c r="F204" s="119" t="s">
        <v>15</v>
      </c>
      <c r="G204" s="6" t="s">
        <v>15</v>
      </c>
      <c r="H204" s="8">
        <v>0.86</v>
      </c>
      <c r="I204" s="6" t="s">
        <v>15</v>
      </c>
      <c r="J204" s="8">
        <v>0.83</v>
      </c>
      <c r="K204" s="6" t="s">
        <v>15</v>
      </c>
      <c r="L204" s="8">
        <v>0.93</v>
      </c>
      <c r="M204" s="6" t="s">
        <v>15</v>
      </c>
      <c r="N204" s="8">
        <v>0.83</v>
      </c>
    </row>
    <row r="205" spans="2:14" ht="13">
      <c r="B205" s="275"/>
      <c r="D205" s="22">
        <v>1.2</v>
      </c>
      <c r="E205" s="275"/>
      <c r="F205" s="3" t="s">
        <v>15</v>
      </c>
      <c r="G205" s="6" t="s">
        <v>15</v>
      </c>
      <c r="H205" s="8">
        <v>0.89</v>
      </c>
      <c r="I205" s="6" t="s">
        <v>15</v>
      </c>
      <c r="J205" s="8">
        <v>0.76</v>
      </c>
      <c r="K205" s="6" t="s">
        <v>15</v>
      </c>
      <c r="L205" s="8">
        <v>0.93</v>
      </c>
      <c r="M205" s="6" t="s">
        <v>15</v>
      </c>
      <c r="N205" s="8">
        <v>0.83</v>
      </c>
    </row>
    <row r="206" spans="2:14" ht="13">
      <c r="B206" s="275"/>
      <c r="D206" s="22">
        <v>1.3</v>
      </c>
      <c r="E206" s="275"/>
      <c r="F206" s="119" t="s">
        <v>15</v>
      </c>
      <c r="G206" s="6" t="s">
        <v>15</v>
      </c>
      <c r="H206" s="8">
        <v>0.84</v>
      </c>
      <c r="I206" s="6" t="s">
        <v>15</v>
      </c>
      <c r="J206" s="8">
        <v>0.83</v>
      </c>
      <c r="K206" s="6" t="s">
        <v>15</v>
      </c>
      <c r="L206" s="8">
        <v>0.93</v>
      </c>
      <c r="M206" s="6" t="s">
        <v>15</v>
      </c>
      <c r="N206" s="8">
        <v>0.8</v>
      </c>
    </row>
    <row r="207" spans="2:14" ht="13">
      <c r="B207" s="275"/>
      <c r="D207" s="22">
        <v>1.4</v>
      </c>
      <c r="E207" s="275"/>
      <c r="F207" s="3" t="s">
        <v>15</v>
      </c>
      <c r="G207" s="6" t="s">
        <v>15</v>
      </c>
      <c r="H207" s="8">
        <v>0.89</v>
      </c>
      <c r="I207" s="6" t="s">
        <v>15</v>
      </c>
      <c r="J207" s="8">
        <v>0.84</v>
      </c>
      <c r="K207" s="6" t="s">
        <v>15</v>
      </c>
      <c r="L207" s="8">
        <v>0.93</v>
      </c>
      <c r="M207" s="6" t="s">
        <v>15</v>
      </c>
      <c r="N207" s="8">
        <v>0.84</v>
      </c>
    </row>
    <row r="208" spans="2:14" ht="13">
      <c r="B208" s="275"/>
      <c r="D208" s="22">
        <v>1.5</v>
      </c>
      <c r="E208" s="275"/>
      <c r="F208" s="119" t="s">
        <v>15</v>
      </c>
      <c r="G208" s="6" t="s">
        <v>15</v>
      </c>
      <c r="H208" s="8">
        <v>0.91</v>
      </c>
      <c r="I208" s="6" t="s">
        <v>15</v>
      </c>
      <c r="J208" s="8">
        <v>0.86</v>
      </c>
      <c r="K208" s="6" t="s">
        <v>15</v>
      </c>
      <c r="L208" s="8">
        <v>0.93</v>
      </c>
      <c r="M208" s="6" t="s">
        <v>15</v>
      </c>
      <c r="N208" s="8">
        <v>0.83</v>
      </c>
    </row>
    <row r="209" spans="2:15" ht="13">
      <c r="B209" s="275"/>
      <c r="C209" s="1"/>
      <c r="D209" s="22">
        <v>1.6</v>
      </c>
      <c r="E209" s="275"/>
      <c r="F209" s="3" t="s">
        <v>15</v>
      </c>
      <c r="G209" s="6" t="s">
        <v>15</v>
      </c>
      <c r="H209" s="8">
        <v>0.84</v>
      </c>
      <c r="I209" s="6" t="s">
        <v>15</v>
      </c>
      <c r="J209" s="8">
        <v>0.84</v>
      </c>
      <c r="K209" s="6" t="s">
        <v>15</v>
      </c>
      <c r="L209" s="8">
        <v>0.93</v>
      </c>
      <c r="M209" s="6" t="s">
        <v>15</v>
      </c>
      <c r="N209" s="8">
        <v>0.81</v>
      </c>
      <c r="O209" s="198"/>
    </row>
    <row r="210" spans="2:15" ht="13">
      <c r="B210" s="275"/>
      <c r="C210" s="1"/>
      <c r="D210" s="22">
        <v>1.7</v>
      </c>
      <c r="E210" s="275"/>
      <c r="F210" s="119" t="s">
        <v>15</v>
      </c>
      <c r="G210" s="6" t="s">
        <v>15</v>
      </c>
      <c r="H210" s="8">
        <v>0.9</v>
      </c>
      <c r="I210" s="6" t="s">
        <v>15</v>
      </c>
      <c r="J210" s="8">
        <v>0.85</v>
      </c>
      <c r="K210" s="6" t="s">
        <v>15</v>
      </c>
      <c r="L210" s="8">
        <v>0.93</v>
      </c>
      <c r="M210" s="6" t="s">
        <v>15</v>
      </c>
      <c r="N210" s="8">
        <v>0.84</v>
      </c>
      <c r="O210" s="198"/>
    </row>
    <row r="211" spans="2:15" ht="13">
      <c r="B211" s="275"/>
      <c r="C211" s="1"/>
      <c r="D211" s="22">
        <v>1.8</v>
      </c>
      <c r="E211" s="275"/>
      <c r="F211" s="3" t="s">
        <v>15</v>
      </c>
      <c r="G211" s="6" t="s">
        <v>15</v>
      </c>
      <c r="H211" s="8">
        <v>0.49</v>
      </c>
      <c r="I211" s="6" t="s">
        <v>15</v>
      </c>
      <c r="J211" s="8">
        <v>0.82</v>
      </c>
      <c r="K211" s="6" t="s">
        <v>15</v>
      </c>
      <c r="L211" s="8">
        <v>0.92</v>
      </c>
      <c r="M211" s="6" t="s">
        <v>15</v>
      </c>
      <c r="N211" s="8">
        <v>0.8</v>
      </c>
      <c r="O211" s="198" t="s">
        <v>44</v>
      </c>
    </row>
    <row r="212" spans="2:15" ht="13">
      <c r="B212" s="275"/>
      <c r="C212" s="1"/>
      <c r="D212" s="22">
        <v>1.9</v>
      </c>
      <c r="E212" s="275"/>
      <c r="F212" s="119" t="s">
        <v>15</v>
      </c>
      <c r="G212" s="6" t="s">
        <v>15</v>
      </c>
      <c r="H212" s="8">
        <v>0.91</v>
      </c>
      <c r="I212" s="6" t="s">
        <v>15</v>
      </c>
      <c r="J212" s="8">
        <v>0.85</v>
      </c>
      <c r="K212" s="6" t="s">
        <v>15</v>
      </c>
      <c r="L212" s="8">
        <v>0.93</v>
      </c>
      <c r="M212" s="6" t="s">
        <v>15</v>
      </c>
      <c r="N212" s="8">
        <v>0.84</v>
      </c>
      <c r="O212" s="198"/>
    </row>
    <row r="213" spans="2:15" ht="13">
      <c r="B213" s="275"/>
      <c r="C213" s="1"/>
      <c r="D213" s="22">
        <v>2</v>
      </c>
      <c r="E213" s="275"/>
      <c r="F213" s="3" t="s">
        <v>15</v>
      </c>
      <c r="G213" s="6" t="s">
        <v>15</v>
      </c>
      <c r="H213" s="8">
        <v>0.91</v>
      </c>
      <c r="I213" s="6" t="s">
        <v>15</v>
      </c>
      <c r="J213" s="8">
        <v>0.84</v>
      </c>
      <c r="K213" s="6" t="s">
        <v>15</v>
      </c>
      <c r="L213" s="8">
        <v>0.93</v>
      </c>
      <c r="M213" s="6" t="s">
        <v>15</v>
      </c>
      <c r="N213" s="8">
        <v>0.84</v>
      </c>
      <c r="O213" s="198"/>
    </row>
    <row r="214" spans="2:15" ht="13">
      <c r="B214" s="275"/>
      <c r="C214" s="1"/>
      <c r="D214" s="22">
        <v>2.1</v>
      </c>
      <c r="E214" s="275"/>
      <c r="F214" s="119" t="s">
        <v>15</v>
      </c>
      <c r="G214" s="6" t="s">
        <v>15</v>
      </c>
      <c r="H214" s="8">
        <v>0.9</v>
      </c>
      <c r="I214" s="6" t="s">
        <v>15</v>
      </c>
      <c r="J214" s="8">
        <v>0.84</v>
      </c>
      <c r="K214" s="6" t="s">
        <v>15</v>
      </c>
      <c r="L214" s="8">
        <v>0.93</v>
      </c>
      <c r="M214" s="6" t="s">
        <v>15</v>
      </c>
      <c r="N214" s="8">
        <v>0.85</v>
      </c>
      <c r="O214" s="198"/>
    </row>
    <row r="215" spans="2:15" ht="13">
      <c r="B215" s="275"/>
      <c r="C215" s="1"/>
      <c r="D215" s="22">
        <v>2.2000000000000002</v>
      </c>
      <c r="E215" s="275"/>
      <c r="F215" s="3" t="s">
        <v>15</v>
      </c>
      <c r="G215" s="6" t="s">
        <v>15</v>
      </c>
      <c r="H215" s="8">
        <v>0.89</v>
      </c>
      <c r="I215" s="6" t="s">
        <v>15</v>
      </c>
      <c r="J215" s="8">
        <v>0.84</v>
      </c>
      <c r="K215" s="6" t="s">
        <v>15</v>
      </c>
      <c r="L215" s="8">
        <v>0.93</v>
      </c>
      <c r="M215" s="6" t="s">
        <v>15</v>
      </c>
      <c r="N215" s="8">
        <v>0.84</v>
      </c>
      <c r="O215" s="198"/>
    </row>
    <row r="216" spans="2:15" ht="13">
      <c r="B216" s="275"/>
      <c r="C216" s="1"/>
      <c r="D216" s="22">
        <v>2.2999999999999998</v>
      </c>
      <c r="E216" s="275"/>
      <c r="F216" s="119" t="s">
        <v>15</v>
      </c>
      <c r="G216" s="6" t="s">
        <v>15</v>
      </c>
      <c r="H216" s="8">
        <v>0.88</v>
      </c>
      <c r="I216" s="6" t="s">
        <v>15</v>
      </c>
      <c r="J216" s="8">
        <v>0.85</v>
      </c>
      <c r="K216" s="6" t="s">
        <v>15</v>
      </c>
      <c r="L216" s="8">
        <v>0.93</v>
      </c>
      <c r="M216" s="6" t="s">
        <v>15</v>
      </c>
      <c r="N216" s="8">
        <v>0.83</v>
      </c>
      <c r="O216" s="198"/>
    </row>
    <row r="217" spans="2:15" ht="13">
      <c r="B217" s="275"/>
      <c r="C217" s="1"/>
      <c r="D217" s="22">
        <v>2.4</v>
      </c>
      <c r="E217" s="275"/>
      <c r="F217" s="3" t="s">
        <v>15</v>
      </c>
      <c r="G217" s="6" t="s">
        <v>15</v>
      </c>
      <c r="H217" s="8">
        <v>0.9</v>
      </c>
      <c r="I217" s="6" t="s">
        <v>15</v>
      </c>
      <c r="J217" s="8">
        <v>0.84</v>
      </c>
      <c r="K217" s="6" t="s">
        <v>15</v>
      </c>
      <c r="L217" s="8">
        <v>0.93</v>
      </c>
      <c r="M217" s="6" t="s">
        <v>15</v>
      </c>
      <c r="N217" s="8">
        <v>0.84</v>
      </c>
      <c r="O217" s="198"/>
    </row>
    <row r="218" spans="2:15" ht="13">
      <c r="B218" s="275"/>
      <c r="C218" s="1"/>
      <c r="D218" s="22">
        <v>2.5</v>
      </c>
      <c r="E218" s="275"/>
      <c r="F218" s="119" t="s">
        <v>15</v>
      </c>
      <c r="G218" s="6" t="s">
        <v>15</v>
      </c>
      <c r="H218" s="8">
        <v>0.87</v>
      </c>
      <c r="I218" s="6" t="s">
        <v>15</v>
      </c>
      <c r="J218" s="8">
        <v>0.84</v>
      </c>
      <c r="K218" s="6" t="s">
        <v>15</v>
      </c>
      <c r="L218" s="8">
        <v>0.94</v>
      </c>
      <c r="M218" s="6" t="s">
        <v>15</v>
      </c>
      <c r="N218" s="8">
        <v>0.84</v>
      </c>
      <c r="O218" s="198"/>
    </row>
    <row r="219" spans="2:15" ht="13">
      <c r="B219" s="275"/>
      <c r="C219" s="1"/>
      <c r="D219" s="22">
        <v>2.6</v>
      </c>
      <c r="E219" s="275"/>
      <c r="F219" s="3" t="s">
        <v>15</v>
      </c>
      <c r="G219" s="6" t="s">
        <v>15</v>
      </c>
      <c r="H219" s="8">
        <v>0.31</v>
      </c>
      <c r="I219" s="6" t="s">
        <v>15</v>
      </c>
      <c r="J219" s="8">
        <v>0.77</v>
      </c>
      <c r="K219" s="6" t="s">
        <v>15</v>
      </c>
      <c r="L219" s="8">
        <v>0.8</v>
      </c>
      <c r="M219" s="6" t="s">
        <v>15</v>
      </c>
      <c r="N219" s="8">
        <v>0.7</v>
      </c>
      <c r="O219" s="198"/>
    </row>
    <row r="220" spans="2:15" ht="13">
      <c r="B220" s="275"/>
      <c r="C220" s="1"/>
      <c r="D220" s="22">
        <v>2.7</v>
      </c>
      <c r="E220" s="275"/>
      <c r="F220" s="119" t="s">
        <v>15</v>
      </c>
      <c r="G220" s="6" t="s">
        <v>15</v>
      </c>
      <c r="H220" s="8">
        <v>0.87</v>
      </c>
      <c r="I220" s="6" t="s">
        <v>15</v>
      </c>
      <c r="J220" s="8">
        <v>0.83</v>
      </c>
      <c r="K220" s="6" t="s">
        <v>15</v>
      </c>
      <c r="L220" s="8">
        <v>0.93</v>
      </c>
      <c r="M220" s="6" t="s">
        <v>15</v>
      </c>
      <c r="N220" s="8">
        <v>0.82</v>
      </c>
      <c r="O220" s="198"/>
    </row>
    <row r="221" spans="2:15" ht="13">
      <c r="B221" s="275"/>
      <c r="C221" s="1"/>
      <c r="D221" s="22">
        <v>2.8</v>
      </c>
      <c r="E221" s="275"/>
      <c r="F221" s="3" t="s">
        <v>15</v>
      </c>
      <c r="G221" s="6" t="s">
        <v>15</v>
      </c>
      <c r="H221" s="8">
        <v>0.87</v>
      </c>
      <c r="I221" s="6" t="s">
        <v>15</v>
      </c>
      <c r="J221" s="8">
        <v>0.83</v>
      </c>
      <c r="K221" s="6" t="s">
        <v>15</v>
      </c>
      <c r="L221" s="8">
        <v>0.92</v>
      </c>
      <c r="M221" s="6" t="s">
        <v>15</v>
      </c>
      <c r="N221" s="8">
        <v>0.84</v>
      </c>
      <c r="O221" s="198"/>
    </row>
    <row r="222" spans="2:15" ht="13">
      <c r="B222" s="275"/>
      <c r="C222" s="1"/>
      <c r="D222" s="22">
        <v>2.9</v>
      </c>
      <c r="E222" s="275"/>
      <c r="F222" s="119" t="s">
        <v>15</v>
      </c>
      <c r="G222" s="6" t="s">
        <v>15</v>
      </c>
      <c r="H222" s="8">
        <v>0.87</v>
      </c>
      <c r="I222" s="6" t="s">
        <v>15</v>
      </c>
      <c r="J222" s="8">
        <v>0.84</v>
      </c>
      <c r="K222" s="6" t="s">
        <v>15</v>
      </c>
      <c r="L222" s="8">
        <v>0.93</v>
      </c>
      <c r="M222" s="6" t="s">
        <v>15</v>
      </c>
      <c r="N222" s="8">
        <v>0.85</v>
      </c>
      <c r="O222" s="198"/>
    </row>
    <row r="223" spans="2:15" ht="13">
      <c r="B223" s="275"/>
      <c r="C223" s="1"/>
      <c r="D223" s="22">
        <v>3</v>
      </c>
      <c r="E223" s="275"/>
      <c r="F223" s="3" t="s">
        <v>15</v>
      </c>
      <c r="G223" s="6" t="s">
        <v>15</v>
      </c>
      <c r="H223" s="8">
        <v>0.87</v>
      </c>
      <c r="I223" s="6" t="s">
        <v>15</v>
      </c>
      <c r="J223" s="8">
        <v>0.82</v>
      </c>
      <c r="K223" s="6" t="s">
        <v>15</v>
      </c>
      <c r="L223" s="8">
        <v>0.93</v>
      </c>
      <c r="M223" s="6" t="s">
        <v>15</v>
      </c>
      <c r="N223" s="8">
        <v>0.84</v>
      </c>
      <c r="O223" s="198"/>
    </row>
    <row r="224" spans="2:15" ht="13">
      <c r="B224" s="275"/>
      <c r="C224" s="1"/>
      <c r="D224" s="22">
        <v>3.1</v>
      </c>
      <c r="E224" s="275"/>
      <c r="F224" s="119" t="s">
        <v>15</v>
      </c>
      <c r="G224" s="229" t="s">
        <v>119</v>
      </c>
      <c r="H224" s="229" t="s">
        <v>138</v>
      </c>
      <c r="I224" s="6" t="s">
        <v>15</v>
      </c>
      <c r="J224" s="8">
        <v>0.63</v>
      </c>
      <c r="K224" s="6" t="s">
        <v>15</v>
      </c>
      <c r="L224" s="8">
        <v>0.93</v>
      </c>
      <c r="M224" s="6" t="s">
        <v>15</v>
      </c>
      <c r="N224" s="8">
        <v>0.82</v>
      </c>
      <c r="O224" s="198"/>
    </row>
    <row r="225" spans="2:15" ht="13">
      <c r="B225" s="275"/>
      <c r="C225" s="1"/>
      <c r="D225" s="22">
        <v>3.2</v>
      </c>
      <c r="E225" s="275"/>
      <c r="F225" s="3" t="s">
        <v>15</v>
      </c>
      <c r="G225" s="226" t="s">
        <v>13</v>
      </c>
      <c r="H225" s="226">
        <v>0</v>
      </c>
      <c r="I225" s="74" t="s">
        <v>107</v>
      </c>
      <c r="J225" s="75">
        <v>0.46</v>
      </c>
      <c r="K225" s="6" t="s">
        <v>15</v>
      </c>
      <c r="L225" s="8">
        <v>0.91</v>
      </c>
      <c r="M225" s="6" t="s">
        <v>15</v>
      </c>
      <c r="N225" s="8">
        <v>0.82</v>
      </c>
      <c r="O225" s="198"/>
    </row>
    <row r="226" spans="2:15" ht="13">
      <c r="B226" s="275"/>
      <c r="C226" s="1"/>
      <c r="D226" s="22">
        <v>3.3</v>
      </c>
      <c r="E226" s="275"/>
      <c r="F226" s="119" t="s">
        <v>15</v>
      </c>
      <c r="G226" s="6" t="s">
        <v>15</v>
      </c>
      <c r="H226" s="8">
        <v>0.35</v>
      </c>
      <c r="I226" s="6" t="s">
        <v>15</v>
      </c>
      <c r="J226" s="8">
        <v>0.45</v>
      </c>
      <c r="K226" s="6" t="s">
        <v>15</v>
      </c>
      <c r="L226" s="8">
        <v>0.89</v>
      </c>
      <c r="M226" s="6" t="s">
        <v>15</v>
      </c>
      <c r="N226" s="8">
        <v>0.83</v>
      </c>
      <c r="O226" s="198"/>
    </row>
    <row r="227" spans="2:15" ht="13">
      <c r="B227" s="275"/>
      <c r="C227" s="1"/>
      <c r="D227" s="22">
        <v>3.4</v>
      </c>
      <c r="E227" s="275"/>
      <c r="F227" s="3" t="s">
        <v>15</v>
      </c>
      <c r="G227" s="226" t="s">
        <v>13</v>
      </c>
      <c r="H227" s="226">
        <v>0</v>
      </c>
      <c r="I227" s="6" t="s">
        <v>15</v>
      </c>
      <c r="J227" s="8">
        <v>0.6</v>
      </c>
      <c r="K227" s="6" t="s">
        <v>15</v>
      </c>
      <c r="L227" s="8">
        <v>0.89</v>
      </c>
      <c r="M227" s="6" t="s">
        <v>15</v>
      </c>
      <c r="N227" s="8">
        <v>0.82</v>
      </c>
      <c r="O227" s="198"/>
    </row>
    <row r="228" spans="2:15" ht="13">
      <c r="B228" s="275"/>
      <c r="C228" s="1"/>
      <c r="D228" s="22">
        <v>3.5</v>
      </c>
      <c r="E228" s="275"/>
      <c r="F228" s="119" t="s">
        <v>15</v>
      </c>
      <c r="G228" s="226" t="s">
        <v>13</v>
      </c>
      <c r="H228" s="226">
        <v>0</v>
      </c>
      <c r="I228" s="6" t="s">
        <v>15</v>
      </c>
      <c r="J228" s="8">
        <v>0.51</v>
      </c>
      <c r="K228" s="6" t="s">
        <v>15</v>
      </c>
      <c r="L228" s="8">
        <v>0.87</v>
      </c>
      <c r="M228" s="6" t="s">
        <v>15</v>
      </c>
      <c r="N228" s="8">
        <v>0.82</v>
      </c>
      <c r="O228" s="198"/>
    </row>
    <row r="229" spans="2:15" ht="13">
      <c r="B229" s="275"/>
      <c r="C229" s="1"/>
      <c r="D229" s="22">
        <v>3.6</v>
      </c>
      <c r="E229" s="275"/>
      <c r="F229" s="3" t="s">
        <v>15</v>
      </c>
      <c r="G229" s="226" t="s">
        <v>13</v>
      </c>
      <c r="H229" s="226">
        <v>0</v>
      </c>
      <c r="I229" s="6" t="s">
        <v>15</v>
      </c>
      <c r="J229" s="8">
        <v>0.64</v>
      </c>
      <c r="K229" s="6" t="s">
        <v>15</v>
      </c>
      <c r="L229" s="8">
        <v>0.4</v>
      </c>
      <c r="M229" s="6" t="s">
        <v>15</v>
      </c>
      <c r="N229" s="8">
        <v>0.82</v>
      </c>
      <c r="O229" s="198" t="s">
        <v>80</v>
      </c>
    </row>
    <row r="230" spans="2:15" ht="13">
      <c r="B230" s="275"/>
      <c r="C230" s="1"/>
      <c r="D230" s="22">
        <v>3.7</v>
      </c>
      <c r="E230" s="275"/>
      <c r="F230" s="119" t="s">
        <v>15</v>
      </c>
      <c r="G230" s="6" t="s">
        <v>15</v>
      </c>
      <c r="H230" s="8">
        <v>0.73</v>
      </c>
      <c r="I230" s="6" t="s">
        <v>15</v>
      </c>
      <c r="J230" s="8">
        <v>0.64</v>
      </c>
      <c r="K230" s="6" t="s">
        <v>15</v>
      </c>
      <c r="L230" s="8">
        <v>0.87</v>
      </c>
      <c r="M230" s="6" t="s">
        <v>15</v>
      </c>
      <c r="N230" s="8">
        <v>0.81</v>
      </c>
      <c r="O230" s="198"/>
    </row>
    <row r="231" spans="2:15" ht="13">
      <c r="B231" s="275"/>
      <c r="C231" s="1"/>
      <c r="D231" s="22">
        <v>3.8</v>
      </c>
      <c r="E231" s="275"/>
      <c r="F231" s="3" t="s">
        <v>15</v>
      </c>
      <c r="G231" s="6" t="s">
        <v>15</v>
      </c>
      <c r="H231" s="8">
        <v>0.7</v>
      </c>
      <c r="I231" s="6" t="s">
        <v>15</v>
      </c>
      <c r="J231" s="8">
        <v>0.7</v>
      </c>
      <c r="K231" s="6" t="s">
        <v>15</v>
      </c>
      <c r="L231" s="8">
        <v>0.85</v>
      </c>
      <c r="M231" s="6" t="s">
        <v>15</v>
      </c>
      <c r="N231" s="8">
        <v>0.79</v>
      </c>
      <c r="O231" s="198"/>
    </row>
    <row r="232" spans="2:15" ht="13">
      <c r="B232" s="275"/>
      <c r="C232" s="1"/>
      <c r="D232" s="22">
        <v>3.9</v>
      </c>
      <c r="E232" s="275"/>
      <c r="F232" s="119" t="s">
        <v>15</v>
      </c>
      <c r="G232" s="6" t="s">
        <v>15</v>
      </c>
      <c r="H232" s="8">
        <v>0.56999999999999995</v>
      </c>
      <c r="I232" s="6" t="s">
        <v>15</v>
      </c>
      <c r="J232" s="8">
        <v>0.47</v>
      </c>
      <c r="K232" s="6" t="s">
        <v>15</v>
      </c>
      <c r="L232" s="8">
        <v>0.88</v>
      </c>
      <c r="M232" s="6" t="s">
        <v>15</v>
      </c>
      <c r="N232" s="8">
        <v>0.64</v>
      </c>
      <c r="O232" s="198"/>
    </row>
    <row r="233" spans="2:15" ht="13">
      <c r="B233" s="275"/>
      <c r="C233" s="1"/>
      <c r="D233" s="22">
        <v>4</v>
      </c>
      <c r="E233" s="275"/>
      <c r="F233" s="3" t="s">
        <v>15</v>
      </c>
      <c r="G233" s="6" t="s">
        <v>15</v>
      </c>
      <c r="H233" s="8">
        <v>0.63</v>
      </c>
      <c r="I233" s="6" t="s">
        <v>15</v>
      </c>
      <c r="J233" s="8">
        <v>0.7</v>
      </c>
      <c r="K233" s="6" t="s">
        <v>15</v>
      </c>
      <c r="L233" s="8">
        <v>0.89</v>
      </c>
      <c r="M233" s="6" t="s">
        <v>15</v>
      </c>
      <c r="N233" s="8">
        <v>0.64</v>
      </c>
      <c r="O233" s="198"/>
    </row>
    <row r="234" spans="2:15" ht="13">
      <c r="B234" s="275"/>
      <c r="C234" s="1"/>
      <c r="D234" s="22">
        <v>4.0999999999999996</v>
      </c>
      <c r="E234" s="275"/>
      <c r="F234" s="3" t="s">
        <v>15</v>
      </c>
      <c r="G234" s="226" t="s">
        <v>13</v>
      </c>
      <c r="H234" s="226">
        <v>0</v>
      </c>
      <c r="I234" s="74" t="s">
        <v>107</v>
      </c>
      <c r="J234" s="75">
        <v>0.43</v>
      </c>
      <c r="K234" s="6" t="s">
        <v>15</v>
      </c>
      <c r="L234" s="8">
        <v>0.89</v>
      </c>
      <c r="M234" s="6" t="s">
        <v>15</v>
      </c>
      <c r="N234" s="8">
        <v>0.72</v>
      </c>
      <c r="O234" s="198"/>
    </row>
    <row r="235" spans="2:15" ht="13">
      <c r="B235" s="275"/>
      <c r="C235" s="1"/>
      <c r="D235" s="22">
        <v>4.2</v>
      </c>
      <c r="E235" s="275"/>
      <c r="F235" s="119" t="s">
        <v>15</v>
      </c>
      <c r="G235" s="226" t="s">
        <v>13</v>
      </c>
      <c r="H235" s="226">
        <v>0</v>
      </c>
      <c r="I235" s="74" t="s">
        <v>107</v>
      </c>
      <c r="J235" s="75">
        <v>0.53</v>
      </c>
      <c r="K235" s="6" t="s">
        <v>15</v>
      </c>
      <c r="L235" s="8">
        <v>0.87</v>
      </c>
      <c r="M235" s="6" t="s">
        <v>15</v>
      </c>
      <c r="N235" s="8">
        <v>0.6</v>
      </c>
      <c r="O235" s="198"/>
    </row>
    <row r="236" spans="2:15" ht="13">
      <c r="B236" s="275"/>
      <c r="C236" s="1"/>
      <c r="D236" s="22">
        <v>4.3</v>
      </c>
      <c r="E236" s="275"/>
      <c r="F236" s="3" t="s">
        <v>15</v>
      </c>
      <c r="G236" s="226" t="s">
        <v>13</v>
      </c>
      <c r="H236" s="226">
        <v>0</v>
      </c>
      <c r="I236" s="230" t="s">
        <v>13</v>
      </c>
      <c r="J236" s="230">
        <v>0</v>
      </c>
      <c r="K236" s="6" t="s">
        <v>15</v>
      </c>
      <c r="L236" s="8">
        <v>0.87</v>
      </c>
      <c r="M236" s="6" t="s">
        <v>15</v>
      </c>
      <c r="N236" s="8">
        <v>0.54</v>
      </c>
      <c r="O236" s="198"/>
    </row>
    <row r="237" spans="2:15" ht="13">
      <c r="B237" s="275"/>
      <c r="C237" s="1"/>
      <c r="D237" s="22">
        <v>4.4000000000000004</v>
      </c>
      <c r="E237" s="275"/>
      <c r="F237" s="119" t="s">
        <v>15</v>
      </c>
      <c r="G237" s="226" t="s">
        <v>13</v>
      </c>
      <c r="H237" s="226">
        <v>0</v>
      </c>
      <c r="I237" s="74" t="s">
        <v>107</v>
      </c>
      <c r="J237" s="75">
        <v>0.34</v>
      </c>
      <c r="K237" s="6" t="s">
        <v>15</v>
      </c>
      <c r="L237" s="8">
        <v>0.85</v>
      </c>
      <c r="M237" s="6" t="s">
        <v>15</v>
      </c>
      <c r="N237" s="8">
        <v>0.66</v>
      </c>
      <c r="O237" s="198"/>
    </row>
    <row r="238" spans="2:15" ht="13">
      <c r="B238" s="275"/>
      <c r="C238" s="1"/>
      <c r="D238" s="22">
        <v>4.5</v>
      </c>
      <c r="E238" s="275"/>
      <c r="F238" s="3" t="s">
        <v>15</v>
      </c>
      <c r="G238" s="6" t="s">
        <v>15</v>
      </c>
      <c r="H238" s="8">
        <v>0.62</v>
      </c>
      <c r="I238" s="6" t="s">
        <v>15</v>
      </c>
      <c r="J238" s="8">
        <v>0.39</v>
      </c>
      <c r="K238" s="6" t="s">
        <v>15</v>
      </c>
      <c r="L238" s="8">
        <v>0.9</v>
      </c>
      <c r="M238" s="6" t="s">
        <v>15</v>
      </c>
      <c r="N238" s="8">
        <v>0.7</v>
      </c>
      <c r="O238" s="198"/>
    </row>
    <row r="239" spans="2:15" ht="13">
      <c r="B239" s="275"/>
      <c r="C239" s="1"/>
      <c r="D239" s="22">
        <v>4.5999999999999996</v>
      </c>
      <c r="E239" s="275"/>
      <c r="F239" s="119" t="s">
        <v>15</v>
      </c>
      <c r="G239" s="226" t="s">
        <v>13</v>
      </c>
      <c r="H239" s="226">
        <v>0</v>
      </c>
      <c r="I239" s="230" t="s">
        <v>13</v>
      </c>
      <c r="J239" s="230">
        <v>0</v>
      </c>
      <c r="K239" s="6" t="s">
        <v>15</v>
      </c>
      <c r="L239" s="8">
        <v>0.85</v>
      </c>
      <c r="M239" s="6" t="s">
        <v>15</v>
      </c>
      <c r="N239" s="8">
        <v>0.76</v>
      </c>
      <c r="O239" s="198"/>
    </row>
    <row r="240" spans="2:15" ht="13">
      <c r="B240" s="275"/>
      <c r="C240" s="1"/>
      <c r="D240" s="22">
        <v>4.7</v>
      </c>
      <c r="E240" s="275"/>
      <c r="F240" s="3" t="s">
        <v>15</v>
      </c>
      <c r="G240" s="6" t="s">
        <v>15</v>
      </c>
      <c r="H240" s="8">
        <v>0.46</v>
      </c>
      <c r="I240" s="6" t="s">
        <v>15</v>
      </c>
      <c r="J240" s="8">
        <v>0.4</v>
      </c>
      <c r="K240" s="6" t="s">
        <v>15</v>
      </c>
      <c r="L240" s="8">
        <v>0.89</v>
      </c>
      <c r="M240" s="6" t="s">
        <v>15</v>
      </c>
      <c r="N240" s="8">
        <v>0.78</v>
      </c>
      <c r="O240" s="198"/>
    </row>
    <row r="241" spans="2:15" ht="13">
      <c r="B241" s="275"/>
      <c r="C241" s="1"/>
      <c r="D241" s="22">
        <v>4.8</v>
      </c>
      <c r="E241" s="275"/>
      <c r="F241" s="119" t="s">
        <v>15</v>
      </c>
      <c r="G241" s="226" t="s">
        <v>13</v>
      </c>
      <c r="H241" s="226">
        <v>0</v>
      </c>
      <c r="I241" s="6" t="s">
        <v>15</v>
      </c>
      <c r="J241" s="8">
        <v>0.28000000000000003</v>
      </c>
      <c r="K241" s="6" t="s">
        <v>15</v>
      </c>
      <c r="L241" s="8">
        <v>0.88</v>
      </c>
      <c r="M241" s="6" t="s">
        <v>15</v>
      </c>
      <c r="N241" s="8">
        <v>0.78</v>
      </c>
      <c r="O241" s="198"/>
    </row>
    <row r="242" spans="2:15" ht="13">
      <c r="B242" s="275"/>
      <c r="C242" s="1"/>
      <c r="D242" s="22">
        <v>4.9000000000000004</v>
      </c>
      <c r="E242" s="275"/>
      <c r="F242" s="21" t="s">
        <v>13</v>
      </c>
      <c r="G242" s="215"/>
      <c r="H242" s="215"/>
      <c r="I242" s="197"/>
      <c r="J242" s="197"/>
      <c r="K242" s="215"/>
      <c r="L242" s="215"/>
      <c r="M242" s="201"/>
      <c r="N242" s="169"/>
      <c r="O242" s="198"/>
    </row>
    <row r="243" spans="2:15" ht="13">
      <c r="B243" s="275"/>
      <c r="C243" s="1"/>
      <c r="D243" s="22">
        <v>5</v>
      </c>
      <c r="E243" s="275"/>
      <c r="F243" s="21" t="s">
        <v>13</v>
      </c>
      <c r="G243" s="215"/>
      <c r="H243" s="215"/>
      <c r="I243" s="197"/>
      <c r="J243" s="197"/>
      <c r="K243" s="215"/>
      <c r="L243" s="215"/>
      <c r="M243" s="201"/>
      <c r="N243" s="169"/>
      <c r="O243" s="198"/>
    </row>
    <row r="244" spans="2:15" ht="13">
      <c r="B244" s="275"/>
      <c r="C244" s="1"/>
      <c r="D244" s="22">
        <v>5.0999999999999996</v>
      </c>
      <c r="E244" s="275"/>
      <c r="F244" s="21" t="s">
        <v>13</v>
      </c>
      <c r="G244" s="215"/>
      <c r="H244" s="215"/>
      <c r="I244" s="197"/>
      <c r="J244" s="197"/>
      <c r="K244" s="215"/>
      <c r="L244" s="215"/>
      <c r="M244" s="201"/>
      <c r="N244" s="169"/>
      <c r="O244" s="198"/>
    </row>
    <row r="245" spans="2:15" ht="13">
      <c r="B245" s="275"/>
      <c r="C245" s="1"/>
      <c r="D245" s="22">
        <v>5.2</v>
      </c>
      <c r="E245" s="275"/>
      <c r="F245" s="21" t="s">
        <v>13</v>
      </c>
      <c r="G245" s="215"/>
      <c r="H245" s="215"/>
      <c r="I245" s="197"/>
      <c r="J245" s="197"/>
      <c r="K245" s="215"/>
      <c r="L245" s="215"/>
      <c r="M245" s="201"/>
      <c r="N245" s="169"/>
      <c r="O245" s="198"/>
    </row>
    <row r="246" spans="2:15" ht="13">
      <c r="B246" s="275"/>
      <c r="C246" s="1"/>
      <c r="D246" s="22">
        <v>5.3</v>
      </c>
      <c r="E246" s="275"/>
      <c r="F246" s="21" t="s">
        <v>13</v>
      </c>
      <c r="G246" s="215"/>
      <c r="H246" s="215"/>
      <c r="I246" s="197"/>
      <c r="J246" s="197"/>
      <c r="K246" s="215"/>
      <c r="L246" s="215"/>
      <c r="M246" s="201"/>
      <c r="N246" s="169"/>
      <c r="O246" s="198"/>
    </row>
    <row r="247" spans="2:15" ht="13">
      <c r="B247" s="275"/>
      <c r="C247" s="1"/>
      <c r="D247" s="22">
        <v>5.4</v>
      </c>
      <c r="E247" s="275"/>
      <c r="F247" s="21" t="s">
        <v>13</v>
      </c>
      <c r="G247" s="215"/>
      <c r="H247" s="215"/>
      <c r="I247" s="197"/>
      <c r="J247" s="197"/>
      <c r="K247" s="215"/>
      <c r="L247" s="215"/>
      <c r="M247" s="201"/>
      <c r="N247" s="169"/>
      <c r="O247" s="198"/>
    </row>
    <row r="248" spans="2:15" ht="13">
      <c r="B248" s="275"/>
      <c r="C248" s="1"/>
      <c r="D248" s="22">
        <v>5.5</v>
      </c>
      <c r="E248" s="275"/>
      <c r="F248" s="21" t="s">
        <v>13</v>
      </c>
      <c r="G248" s="215"/>
      <c r="H248" s="215"/>
      <c r="I248" s="197"/>
      <c r="J248" s="197"/>
      <c r="K248" s="215"/>
      <c r="L248" s="215"/>
      <c r="M248" s="201"/>
      <c r="N248" s="169"/>
      <c r="O248" s="198"/>
    </row>
    <row r="249" spans="2:15" ht="13">
      <c r="B249" s="275"/>
      <c r="C249" s="1"/>
      <c r="D249" s="22">
        <v>5.6</v>
      </c>
      <c r="E249" s="275"/>
      <c r="F249" s="21" t="s">
        <v>13</v>
      </c>
      <c r="G249" s="215"/>
      <c r="H249" s="215"/>
      <c r="I249" s="197"/>
      <c r="J249" s="197"/>
      <c r="K249" s="215"/>
      <c r="L249" s="215"/>
      <c r="M249" s="201"/>
      <c r="N249" s="169"/>
      <c r="O249" s="198"/>
    </row>
    <row r="250" spans="2:15" ht="13">
      <c r="B250" s="275"/>
      <c r="C250" s="1"/>
      <c r="D250" s="22">
        <v>5.7</v>
      </c>
      <c r="E250" s="275"/>
      <c r="F250" s="21" t="s">
        <v>13</v>
      </c>
      <c r="G250" s="215"/>
      <c r="H250" s="215"/>
      <c r="I250" s="197"/>
      <c r="J250" s="197"/>
      <c r="K250" s="215"/>
      <c r="L250" s="215"/>
      <c r="M250" s="201"/>
      <c r="N250" s="169"/>
      <c r="O250" s="198"/>
    </row>
    <row r="251" spans="2:15" ht="13">
      <c r="B251" s="275"/>
      <c r="C251" s="1"/>
      <c r="D251" s="22">
        <v>5.8</v>
      </c>
      <c r="E251" s="275"/>
      <c r="F251" s="21" t="s">
        <v>13</v>
      </c>
      <c r="G251" s="215"/>
      <c r="H251" s="215"/>
      <c r="I251" s="197"/>
      <c r="J251" s="197"/>
      <c r="K251" s="215"/>
      <c r="L251" s="215"/>
      <c r="M251" s="201"/>
      <c r="N251" s="169"/>
      <c r="O251" s="198"/>
    </row>
    <row r="252" spans="2:15" ht="13">
      <c r="B252" s="275"/>
      <c r="C252" s="1"/>
      <c r="D252" s="22">
        <v>5.9</v>
      </c>
      <c r="E252" s="275"/>
      <c r="F252" s="21" t="s">
        <v>13</v>
      </c>
      <c r="G252" s="215"/>
      <c r="H252" s="215"/>
      <c r="I252" s="197"/>
      <c r="J252" s="197"/>
      <c r="K252" s="215"/>
      <c r="L252" s="215"/>
      <c r="M252" s="201"/>
      <c r="N252" s="169"/>
      <c r="O252" s="198"/>
    </row>
    <row r="253" spans="2:15" ht="13">
      <c r="B253" s="275"/>
      <c r="C253" s="1"/>
      <c r="D253" s="22">
        <v>6</v>
      </c>
      <c r="E253" s="275"/>
      <c r="F253" s="21" t="s">
        <v>15</v>
      </c>
      <c r="G253" s="6" t="s">
        <v>15</v>
      </c>
      <c r="H253" s="8">
        <v>0.66</v>
      </c>
      <c r="I253" s="6" t="s">
        <v>15</v>
      </c>
      <c r="J253" s="8">
        <v>0.28000000000000003</v>
      </c>
      <c r="K253" s="6" t="s">
        <v>15</v>
      </c>
      <c r="L253" s="8">
        <v>0.89</v>
      </c>
      <c r="M253" s="6" t="s">
        <v>15</v>
      </c>
      <c r="N253" s="8">
        <v>0.8</v>
      </c>
      <c r="O253" s="198" t="s">
        <v>80</v>
      </c>
    </row>
    <row r="254" spans="2:15" ht="13">
      <c r="B254" s="275"/>
      <c r="C254" s="1"/>
      <c r="D254" s="22">
        <v>6.1</v>
      </c>
      <c r="E254" s="275"/>
      <c r="F254" s="21" t="s">
        <v>15</v>
      </c>
      <c r="G254" s="226" t="s">
        <v>13</v>
      </c>
      <c r="H254" s="226">
        <v>0</v>
      </c>
      <c r="I254" s="226" t="s">
        <v>13</v>
      </c>
      <c r="J254" s="226">
        <v>0</v>
      </c>
      <c r="K254" s="6" t="s">
        <v>15</v>
      </c>
      <c r="L254" s="8">
        <v>0.83</v>
      </c>
      <c r="M254" s="6" t="s">
        <v>15</v>
      </c>
      <c r="N254" s="8">
        <v>0.72</v>
      </c>
      <c r="O254" s="198" t="s">
        <v>44</v>
      </c>
    </row>
    <row r="255" spans="2:15" ht="13">
      <c r="B255" s="275"/>
      <c r="C255" s="1"/>
      <c r="D255" s="22">
        <v>6.2</v>
      </c>
      <c r="E255" s="275"/>
      <c r="F255" s="21" t="s">
        <v>13</v>
      </c>
      <c r="G255" s="215"/>
      <c r="H255" s="215"/>
      <c r="I255" s="197"/>
      <c r="J255" s="197"/>
      <c r="K255" s="215"/>
      <c r="L255" s="215"/>
      <c r="M255" s="201"/>
      <c r="N255" s="169"/>
      <c r="O255" s="198"/>
    </row>
    <row r="256" spans="2:15" ht="13">
      <c r="B256" s="275"/>
      <c r="C256" s="1"/>
      <c r="D256" s="22">
        <v>6.3</v>
      </c>
      <c r="E256" s="275"/>
      <c r="F256" s="21" t="s">
        <v>15</v>
      </c>
      <c r="G256" s="226" t="s">
        <v>13</v>
      </c>
      <c r="H256" s="226">
        <v>0</v>
      </c>
      <c r="I256" s="6" t="s">
        <v>15</v>
      </c>
      <c r="J256" s="8">
        <v>0.52</v>
      </c>
      <c r="K256" s="226" t="s">
        <v>13</v>
      </c>
      <c r="L256" s="226">
        <v>0</v>
      </c>
      <c r="M256" s="226" t="s">
        <v>13</v>
      </c>
      <c r="N256" s="226">
        <v>0</v>
      </c>
      <c r="O256" s="198"/>
    </row>
    <row r="257" spans="2:16" ht="13">
      <c r="B257" s="275"/>
      <c r="C257" s="1"/>
      <c r="D257" s="22">
        <v>6.4</v>
      </c>
      <c r="E257" s="275"/>
      <c r="F257" s="202" t="s">
        <v>15</v>
      </c>
      <c r="G257" s="226" t="s">
        <v>13</v>
      </c>
      <c r="H257" s="226">
        <v>0</v>
      </c>
      <c r="I257" s="79" t="s">
        <v>111</v>
      </c>
      <c r="J257" s="80" t="s">
        <v>139</v>
      </c>
      <c r="K257" s="226" t="s">
        <v>13</v>
      </c>
      <c r="L257" s="226">
        <v>0</v>
      </c>
      <c r="M257" s="226" t="s">
        <v>13</v>
      </c>
      <c r="N257" s="226">
        <v>0</v>
      </c>
      <c r="O257" s="198"/>
    </row>
    <row r="258" spans="2:16" ht="13">
      <c r="B258" s="275"/>
      <c r="C258" s="1"/>
      <c r="D258" s="22">
        <v>6.5</v>
      </c>
      <c r="E258" s="275"/>
      <c r="F258" s="202" t="s">
        <v>15</v>
      </c>
      <c r="G258" s="226" t="s">
        <v>13</v>
      </c>
      <c r="H258" s="226">
        <v>0</v>
      </c>
      <c r="I258" s="6" t="s">
        <v>15</v>
      </c>
      <c r="J258" s="8">
        <v>0.77</v>
      </c>
      <c r="K258" s="6" t="s">
        <v>15</v>
      </c>
      <c r="L258" s="8">
        <v>0.83</v>
      </c>
      <c r="M258" s="6" t="s">
        <v>15</v>
      </c>
      <c r="N258" s="8">
        <v>0.25</v>
      </c>
      <c r="O258" s="198"/>
    </row>
    <row r="259" spans="2:16" ht="13">
      <c r="B259" s="275"/>
      <c r="C259" s="1"/>
      <c r="D259" s="22">
        <v>6.6</v>
      </c>
      <c r="E259" s="275"/>
      <c r="F259" s="202" t="s">
        <v>15</v>
      </c>
      <c r="G259" s="74" t="s">
        <v>19</v>
      </c>
      <c r="H259" s="75">
        <v>0.82</v>
      </c>
      <c r="I259" s="6" t="s">
        <v>15</v>
      </c>
      <c r="J259" s="8">
        <v>0.73</v>
      </c>
      <c r="K259" s="6" t="s">
        <v>15</v>
      </c>
      <c r="L259" s="8">
        <v>0.84</v>
      </c>
      <c r="M259" s="74" t="s">
        <v>19</v>
      </c>
      <c r="N259" s="75">
        <v>0.55000000000000004</v>
      </c>
      <c r="O259" s="198"/>
    </row>
    <row r="260" spans="2:16" ht="13">
      <c r="B260" s="275"/>
      <c r="C260" s="1"/>
      <c r="D260" s="22">
        <v>6.7</v>
      </c>
      <c r="E260" s="275"/>
      <c r="F260" s="119" t="s">
        <v>19</v>
      </c>
      <c r="G260" s="6" t="s">
        <v>19</v>
      </c>
      <c r="H260" s="8">
        <v>0.84</v>
      </c>
      <c r="I260" s="6" t="s">
        <v>19</v>
      </c>
      <c r="J260" s="8">
        <v>0.49</v>
      </c>
      <c r="K260" s="6" t="s">
        <v>19</v>
      </c>
      <c r="L260" s="8">
        <v>0.83</v>
      </c>
      <c r="M260" s="6" t="s">
        <v>19</v>
      </c>
      <c r="N260" s="8">
        <v>0.79</v>
      </c>
      <c r="O260" s="198"/>
    </row>
    <row r="261" spans="2:16" ht="13">
      <c r="B261" s="275"/>
      <c r="C261" s="1"/>
      <c r="D261" s="22">
        <v>6.8</v>
      </c>
      <c r="E261" s="275"/>
      <c r="F261" s="119" t="s">
        <v>19</v>
      </c>
      <c r="G261" s="6" t="s">
        <v>19</v>
      </c>
      <c r="H261" s="8">
        <v>0.89</v>
      </c>
      <c r="I261" s="79" t="s">
        <v>108</v>
      </c>
      <c r="J261" s="80" t="s">
        <v>140</v>
      </c>
      <c r="K261" s="6" t="s">
        <v>19</v>
      </c>
      <c r="L261" s="8">
        <v>0.85</v>
      </c>
      <c r="M261" s="6" t="s">
        <v>19</v>
      </c>
      <c r="N261" s="8">
        <v>0.74</v>
      </c>
      <c r="O261" s="198"/>
    </row>
    <row r="262" spans="2:16" ht="13">
      <c r="B262" s="275"/>
      <c r="C262" s="1"/>
      <c r="D262" s="22">
        <v>6.9</v>
      </c>
      <c r="E262" s="275"/>
      <c r="F262" s="119" t="s">
        <v>19</v>
      </c>
      <c r="G262" s="79" t="s">
        <v>141</v>
      </c>
      <c r="H262" s="80" t="s">
        <v>142</v>
      </c>
      <c r="I262" s="6" t="s">
        <v>19</v>
      </c>
      <c r="J262" s="8">
        <v>0.54</v>
      </c>
      <c r="K262" s="6" t="s">
        <v>19</v>
      </c>
      <c r="L262" s="8">
        <v>0.88</v>
      </c>
      <c r="M262" s="74" t="s">
        <v>15</v>
      </c>
      <c r="N262" s="75">
        <v>0.65</v>
      </c>
      <c r="O262" s="198"/>
      <c r="P262" s="3"/>
    </row>
    <row r="263" spans="2:16" ht="13">
      <c r="B263" s="275"/>
      <c r="C263" s="1"/>
      <c r="D263" s="22">
        <v>7</v>
      </c>
      <c r="E263" s="275"/>
      <c r="F263" s="119" t="s">
        <v>19</v>
      </c>
      <c r="G263" s="226" t="s">
        <v>13</v>
      </c>
      <c r="H263" s="226">
        <v>0</v>
      </c>
      <c r="I263" s="6" t="s">
        <v>19</v>
      </c>
      <c r="J263" s="8">
        <v>0.45</v>
      </c>
      <c r="K263" s="226" t="s">
        <v>13</v>
      </c>
      <c r="L263" s="226">
        <v>0</v>
      </c>
      <c r="M263" s="6" t="s">
        <v>19</v>
      </c>
      <c r="N263" s="8">
        <v>0.62</v>
      </c>
      <c r="O263" s="198" t="s">
        <v>44</v>
      </c>
    </row>
    <row r="264" spans="2:16" ht="13">
      <c r="B264" s="275"/>
      <c r="C264" s="1"/>
      <c r="D264" s="22">
        <v>7.1</v>
      </c>
      <c r="E264" s="275"/>
      <c r="F264" s="21" t="s">
        <v>13</v>
      </c>
      <c r="G264" s="215"/>
      <c r="H264" s="215"/>
      <c r="I264" s="197"/>
      <c r="J264" s="197"/>
      <c r="K264" s="215"/>
      <c r="L264" s="215"/>
      <c r="M264" s="201"/>
      <c r="N264" s="169"/>
      <c r="O264" s="140" t="s">
        <v>44</v>
      </c>
    </row>
    <row r="265" spans="2:16" ht="13">
      <c r="B265" s="275"/>
      <c r="C265" s="1"/>
      <c r="D265" s="22">
        <v>7.2</v>
      </c>
      <c r="E265" s="275"/>
      <c r="F265" s="21" t="s">
        <v>13</v>
      </c>
      <c r="G265" s="215"/>
      <c r="H265" s="215"/>
      <c r="I265" s="197"/>
      <c r="J265" s="197"/>
      <c r="K265" s="215"/>
      <c r="L265" s="215"/>
      <c r="M265" s="201"/>
      <c r="N265" s="169"/>
      <c r="O265" s="198"/>
    </row>
    <row r="266" spans="2:16" ht="13">
      <c r="B266" s="275"/>
      <c r="C266" s="1"/>
      <c r="D266" s="22">
        <v>7.3</v>
      </c>
      <c r="E266" s="275"/>
      <c r="F266" s="21" t="s">
        <v>13</v>
      </c>
      <c r="G266" s="215"/>
      <c r="H266" s="215"/>
      <c r="I266" s="197"/>
      <c r="J266" s="197"/>
      <c r="K266" s="215"/>
      <c r="L266" s="215"/>
      <c r="M266" s="201"/>
      <c r="N266" s="169"/>
      <c r="O266" s="198"/>
    </row>
    <row r="267" spans="2:16" ht="13">
      <c r="B267" s="275"/>
      <c r="C267" s="1"/>
      <c r="D267" s="22">
        <v>7.4</v>
      </c>
      <c r="E267" s="275"/>
      <c r="F267" s="21" t="s">
        <v>13</v>
      </c>
      <c r="G267" s="215"/>
      <c r="H267" s="215"/>
      <c r="I267" s="197"/>
      <c r="J267" s="197"/>
      <c r="K267" s="215"/>
      <c r="L267" s="215"/>
      <c r="M267" s="201"/>
      <c r="N267" s="169"/>
      <c r="O267" s="198"/>
    </row>
    <row r="268" spans="2:16" ht="13">
      <c r="B268" s="275"/>
      <c r="C268" s="1"/>
      <c r="D268" s="22">
        <v>7.5</v>
      </c>
      <c r="E268" s="275"/>
      <c r="F268" s="21" t="s">
        <v>13</v>
      </c>
      <c r="G268" s="215"/>
      <c r="H268" s="215"/>
      <c r="I268" s="197"/>
      <c r="J268" s="197"/>
      <c r="K268" s="215"/>
      <c r="L268" s="215"/>
      <c r="M268" s="201"/>
      <c r="N268" s="169"/>
      <c r="O268" s="198"/>
    </row>
    <row r="269" spans="2:16" ht="13">
      <c r="B269" s="275"/>
      <c r="C269" s="1"/>
      <c r="D269" s="22">
        <v>7.6</v>
      </c>
      <c r="E269" s="275"/>
      <c r="F269" s="21" t="s">
        <v>13</v>
      </c>
      <c r="G269" s="215"/>
      <c r="H269" s="215"/>
      <c r="I269" s="197"/>
      <c r="J269" s="197"/>
      <c r="K269" s="215"/>
      <c r="L269" s="215"/>
      <c r="M269" s="201"/>
      <c r="N269" s="169"/>
      <c r="O269" s="198"/>
    </row>
    <row r="270" spans="2:16" ht="13">
      <c r="B270" s="275"/>
      <c r="C270" s="1"/>
      <c r="D270" s="22">
        <v>7.7</v>
      </c>
      <c r="E270" s="275"/>
      <c r="F270" s="202" t="s">
        <v>15</v>
      </c>
      <c r="G270" s="226" t="s">
        <v>13</v>
      </c>
      <c r="H270" s="226">
        <v>0</v>
      </c>
      <c r="I270" s="226" t="s">
        <v>13</v>
      </c>
      <c r="J270" s="226">
        <v>0</v>
      </c>
      <c r="K270" s="226" t="s">
        <v>13</v>
      </c>
      <c r="L270" s="226">
        <v>0</v>
      </c>
      <c r="M270" s="6" t="s">
        <v>15</v>
      </c>
      <c r="N270" s="8">
        <v>0.51</v>
      </c>
      <c r="O270" s="140" t="s">
        <v>44</v>
      </c>
    </row>
    <row r="271" spans="2:16" ht="13">
      <c r="B271" s="275"/>
      <c r="C271" s="1"/>
      <c r="D271" s="22">
        <v>7.8</v>
      </c>
      <c r="E271" s="275"/>
      <c r="F271" s="202" t="s">
        <v>15</v>
      </c>
      <c r="G271" s="226" t="s">
        <v>13</v>
      </c>
      <c r="H271" s="226">
        <v>0</v>
      </c>
      <c r="I271" s="226" t="s">
        <v>13</v>
      </c>
      <c r="J271" s="226">
        <v>0</v>
      </c>
      <c r="K271" s="6" t="s">
        <v>15</v>
      </c>
      <c r="L271" s="8">
        <v>0.32</v>
      </c>
      <c r="M271" s="74" t="s">
        <v>19</v>
      </c>
      <c r="N271" s="75">
        <v>0.49</v>
      </c>
      <c r="O271" s="198"/>
    </row>
    <row r="272" spans="2:16" ht="13">
      <c r="B272" s="275"/>
      <c r="C272" s="1"/>
      <c r="D272" s="22">
        <v>7.9</v>
      </c>
      <c r="E272" s="275"/>
      <c r="F272" s="202" t="s">
        <v>15</v>
      </c>
      <c r="G272" s="226" t="s">
        <v>13</v>
      </c>
      <c r="H272" s="226">
        <v>0</v>
      </c>
      <c r="I272" s="74" t="s">
        <v>19</v>
      </c>
      <c r="J272" s="75">
        <v>0.35</v>
      </c>
      <c r="K272" s="6" t="s">
        <v>15</v>
      </c>
      <c r="L272" s="8">
        <v>0.56000000000000005</v>
      </c>
      <c r="M272" s="229" t="s">
        <v>141</v>
      </c>
      <c r="N272" s="108" t="s">
        <v>143</v>
      </c>
      <c r="O272" s="198"/>
    </row>
    <row r="273" spans="1:33" ht="13">
      <c r="B273" s="275"/>
      <c r="C273" s="1"/>
      <c r="D273" s="22">
        <v>8</v>
      </c>
      <c r="E273" s="275"/>
      <c r="F273" s="202" t="s">
        <v>15</v>
      </c>
      <c r="G273" s="6" t="s">
        <v>15</v>
      </c>
      <c r="H273" s="8">
        <v>0.26</v>
      </c>
      <c r="I273" s="74" t="s">
        <v>19</v>
      </c>
      <c r="J273" s="75">
        <v>0.68</v>
      </c>
      <c r="K273" s="6" t="s">
        <v>15</v>
      </c>
      <c r="L273" s="8">
        <v>0.5</v>
      </c>
      <c r="M273" s="6" t="s">
        <v>15</v>
      </c>
      <c r="N273" s="8">
        <v>0.71</v>
      </c>
      <c r="O273" s="198"/>
    </row>
    <row r="274" spans="1:33" ht="13">
      <c r="B274" s="275"/>
      <c r="C274" s="1"/>
      <c r="D274" s="22">
        <v>8.1</v>
      </c>
      <c r="E274" s="275"/>
      <c r="F274" s="202" t="s">
        <v>15</v>
      </c>
      <c r="G274" s="226" t="s">
        <v>13</v>
      </c>
      <c r="H274" s="226">
        <v>0</v>
      </c>
      <c r="I274" s="74" t="s">
        <v>19</v>
      </c>
      <c r="J274" s="75">
        <v>0.76</v>
      </c>
      <c r="K274" s="6" t="s">
        <v>107</v>
      </c>
      <c r="L274" s="8">
        <v>0.45</v>
      </c>
      <c r="M274" s="6" t="s">
        <v>15</v>
      </c>
      <c r="N274" s="8">
        <v>0.71</v>
      </c>
      <c r="O274" s="198"/>
    </row>
    <row r="275" spans="1:33" ht="13">
      <c r="B275" s="275"/>
      <c r="C275" s="1"/>
      <c r="D275" s="22">
        <v>8.1999999999999993</v>
      </c>
      <c r="E275" s="275"/>
      <c r="F275" s="202" t="s">
        <v>15</v>
      </c>
      <c r="G275" s="226" t="s">
        <v>13</v>
      </c>
      <c r="H275" s="226">
        <v>0</v>
      </c>
      <c r="I275" s="74" t="s">
        <v>19</v>
      </c>
      <c r="J275" s="75">
        <v>0.71</v>
      </c>
      <c r="K275" s="74" t="s">
        <v>19</v>
      </c>
      <c r="L275" s="75">
        <v>0.43</v>
      </c>
      <c r="M275" s="6" t="s">
        <v>15</v>
      </c>
      <c r="N275" s="8">
        <v>0.63</v>
      </c>
      <c r="O275" s="198"/>
    </row>
    <row r="276" spans="1:33" ht="13">
      <c r="B276" s="275"/>
      <c r="C276" s="1"/>
      <c r="D276" s="22">
        <v>8.3000000000000007</v>
      </c>
      <c r="E276" s="275"/>
      <c r="F276" s="202" t="s">
        <v>15</v>
      </c>
      <c r="G276" s="226" t="s">
        <v>13</v>
      </c>
      <c r="H276" s="226">
        <v>0</v>
      </c>
      <c r="I276" s="74" t="s">
        <v>19</v>
      </c>
      <c r="J276" s="75">
        <v>0.62</v>
      </c>
      <c r="K276" s="6" t="s">
        <v>15</v>
      </c>
      <c r="L276" s="8">
        <v>0.56000000000000005</v>
      </c>
      <c r="M276" s="6" t="s">
        <v>15</v>
      </c>
      <c r="N276" s="8">
        <v>0.68</v>
      </c>
      <c r="O276" s="198"/>
    </row>
    <row r="277" spans="1:33" ht="13">
      <c r="B277" s="275"/>
      <c r="C277" s="1"/>
      <c r="D277" s="22">
        <v>8.4</v>
      </c>
      <c r="E277" s="275"/>
      <c r="F277" s="202" t="s">
        <v>15</v>
      </c>
      <c r="G277" s="226" t="s">
        <v>13</v>
      </c>
      <c r="H277" s="226">
        <v>0</v>
      </c>
      <c r="I277" s="74" t="s">
        <v>19</v>
      </c>
      <c r="J277" s="75">
        <v>0.77</v>
      </c>
      <c r="K277" s="6" t="s">
        <v>15</v>
      </c>
      <c r="L277" s="8">
        <v>0.72</v>
      </c>
      <c r="M277" s="226" t="s">
        <v>13</v>
      </c>
      <c r="N277" s="226">
        <v>0</v>
      </c>
      <c r="O277" s="198"/>
    </row>
    <row r="278" spans="1:33" ht="13">
      <c r="B278" s="275"/>
      <c r="C278" s="1"/>
      <c r="D278" s="22">
        <v>8.5</v>
      </c>
      <c r="E278" s="275"/>
      <c r="F278" s="202" t="s">
        <v>15</v>
      </c>
      <c r="G278" s="226" t="s">
        <v>13</v>
      </c>
      <c r="H278" s="226">
        <v>0</v>
      </c>
      <c r="I278" s="226" t="s">
        <v>13</v>
      </c>
      <c r="J278" s="226">
        <v>0</v>
      </c>
      <c r="K278" s="226" t="s">
        <v>13</v>
      </c>
      <c r="L278" s="226">
        <v>0</v>
      </c>
      <c r="M278" s="226" t="s">
        <v>13</v>
      </c>
      <c r="N278" s="226">
        <v>0</v>
      </c>
      <c r="O278" s="140" t="s">
        <v>44</v>
      </c>
    </row>
    <row r="279" spans="1:33" ht="13">
      <c r="B279" s="275"/>
      <c r="C279" s="1"/>
      <c r="D279" s="22">
        <v>8.6</v>
      </c>
      <c r="E279" s="275"/>
      <c r="F279" s="202" t="s">
        <v>15</v>
      </c>
      <c r="G279" s="226" t="s">
        <v>13</v>
      </c>
      <c r="H279" s="226">
        <v>0</v>
      </c>
      <c r="I279" s="226" t="s">
        <v>13</v>
      </c>
      <c r="J279" s="226">
        <v>0</v>
      </c>
      <c r="K279" s="226" t="s">
        <v>13</v>
      </c>
      <c r="L279" s="226">
        <v>0</v>
      </c>
      <c r="M279" s="226" t="s">
        <v>13</v>
      </c>
      <c r="N279" s="226">
        <v>0</v>
      </c>
      <c r="O279" s="140" t="s">
        <v>44</v>
      </c>
    </row>
    <row r="280" spans="1:33" ht="13">
      <c r="B280" s="275"/>
      <c r="C280" s="1"/>
      <c r="D280" s="22">
        <v>8.6999999999999993</v>
      </c>
      <c r="E280" s="275"/>
      <c r="F280" s="202" t="s">
        <v>15</v>
      </c>
      <c r="G280" s="226" t="s">
        <v>13</v>
      </c>
      <c r="H280" s="226">
        <v>0</v>
      </c>
      <c r="I280" s="226" t="s">
        <v>13</v>
      </c>
      <c r="J280" s="226">
        <v>0</v>
      </c>
      <c r="K280" s="6" t="s">
        <v>15</v>
      </c>
      <c r="L280" s="8">
        <v>0.33</v>
      </c>
      <c r="M280" s="6" t="s">
        <v>15</v>
      </c>
      <c r="N280" s="8">
        <v>0.43</v>
      </c>
      <c r="O280" s="198"/>
    </row>
    <row r="281" spans="1:33" ht="13">
      <c r="B281" s="263"/>
      <c r="C281" s="1"/>
      <c r="D281" s="22">
        <v>8.8000000000000007</v>
      </c>
      <c r="E281" s="263"/>
      <c r="F281" s="202" t="s">
        <v>15</v>
      </c>
      <c r="G281" s="6" t="s">
        <v>19</v>
      </c>
      <c r="H281" s="8">
        <v>0.35</v>
      </c>
      <c r="I281" s="226" t="s">
        <v>13</v>
      </c>
      <c r="J281" s="226">
        <v>0</v>
      </c>
      <c r="K281" s="6" t="s">
        <v>107</v>
      </c>
      <c r="L281" s="8">
        <v>0.51</v>
      </c>
      <c r="M281" s="6" t="s">
        <v>15</v>
      </c>
      <c r="N281" s="8">
        <v>0.55000000000000004</v>
      </c>
      <c r="O281" s="198"/>
    </row>
    <row r="282" spans="1:33" ht="13">
      <c r="A282" s="117"/>
      <c r="B282" s="210"/>
      <c r="C282" s="210"/>
      <c r="D282" s="227"/>
      <c r="E282" s="210"/>
      <c r="F282" s="210"/>
      <c r="G282" s="216"/>
      <c r="H282" s="216"/>
      <c r="I282" s="212"/>
      <c r="J282" s="212"/>
      <c r="K282" s="216"/>
      <c r="L282" s="216"/>
      <c r="M282" s="216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</row>
    <row r="283" spans="1:33" ht="13">
      <c r="B283" s="1"/>
      <c r="C283" s="1"/>
      <c r="D283" s="21"/>
      <c r="E283" s="21"/>
      <c r="F283" s="21"/>
      <c r="I283" s="180"/>
      <c r="J283" s="180"/>
      <c r="M283" s="169"/>
      <c r="N283" s="169"/>
    </row>
    <row r="284" spans="1:33" ht="13">
      <c r="B284" s="1"/>
      <c r="C284" s="1"/>
      <c r="D284" s="21"/>
      <c r="E284" s="21"/>
      <c r="F284" s="21"/>
      <c r="I284" s="180"/>
      <c r="J284" s="180"/>
      <c r="M284" s="169"/>
      <c r="N284" s="169"/>
    </row>
    <row r="285" spans="1:33" ht="13">
      <c r="B285" s="1"/>
      <c r="C285" s="1"/>
      <c r="D285" s="21"/>
      <c r="E285" s="21"/>
      <c r="F285" s="21"/>
      <c r="I285" s="180"/>
      <c r="J285" s="180"/>
      <c r="M285" s="169"/>
      <c r="N285" s="169"/>
    </row>
    <row r="286" spans="1:33" ht="13">
      <c r="B286" s="1"/>
      <c r="C286" s="1"/>
      <c r="D286" s="21"/>
      <c r="E286" s="21"/>
      <c r="F286" s="21"/>
      <c r="I286" s="180"/>
      <c r="J286" s="180"/>
      <c r="M286" s="169"/>
      <c r="N286" s="169"/>
    </row>
    <row r="287" spans="1:33" ht="13">
      <c r="B287" s="1"/>
      <c r="C287" s="1"/>
      <c r="D287" s="21"/>
      <c r="E287" s="21"/>
      <c r="F287" s="21"/>
      <c r="I287" s="180"/>
      <c r="J287" s="180"/>
      <c r="M287" s="169"/>
      <c r="N287" s="169"/>
    </row>
    <row r="288" spans="1:33" ht="13">
      <c r="B288" s="1"/>
      <c r="C288" s="1"/>
      <c r="D288" s="21"/>
      <c r="E288" s="21"/>
      <c r="F288" s="21"/>
      <c r="I288" s="180"/>
      <c r="J288" s="180"/>
      <c r="M288" s="169"/>
      <c r="N288" s="169"/>
    </row>
    <row r="289" spans="2:14" ht="13">
      <c r="B289" s="1"/>
      <c r="C289" s="1"/>
      <c r="D289" s="21"/>
      <c r="E289" s="21"/>
      <c r="F289" s="21"/>
      <c r="I289" s="180"/>
      <c r="J289" s="180"/>
      <c r="M289" s="169"/>
      <c r="N289" s="169"/>
    </row>
    <row r="290" spans="2:14" ht="13">
      <c r="B290" s="1"/>
      <c r="C290" s="1"/>
      <c r="D290" s="21"/>
      <c r="E290" s="21"/>
      <c r="F290" s="21"/>
      <c r="I290" s="180"/>
      <c r="J290" s="180"/>
      <c r="M290" s="169"/>
      <c r="N290" s="169"/>
    </row>
    <row r="291" spans="2:14" ht="13">
      <c r="B291" s="1"/>
      <c r="C291" s="1"/>
      <c r="D291" s="21"/>
      <c r="E291" s="21"/>
      <c r="F291" s="21"/>
      <c r="I291" s="180"/>
      <c r="J291" s="180"/>
      <c r="M291" s="169"/>
      <c r="N291" s="169"/>
    </row>
    <row r="292" spans="2:14" ht="13">
      <c r="B292" s="1"/>
      <c r="C292" s="1"/>
      <c r="D292" s="21"/>
      <c r="E292" s="21"/>
      <c r="F292" s="21"/>
      <c r="I292" s="180"/>
      <c r="J292" s="180"/>
      <c r="M292" s="169"/>
      <c r="N292" s="169"/>
    </row>
    <row r="293" spans="2:14" ht="13">
      <c r="B293" s="1"/>
      <c r="C293" s="1"/>
      <c r="D293" s="21"/>
      <c r="E293" s="21"/>
      <c r="F293" s="21"/>
      <c r="I293" s="180"/>
      <c r="J293" s="180"/>
      <c r="M293" s="169"/>
      <c r="N293" s="169"/>
    </row>
    <row r="294" spans="2:14" ht="13">
      <c r="B294" s="1"/>
      <c r="C294" s="1"/>
      <c r="D294" s="21"/>
      <c r="E294" s="21"/>
      <c r="F294" s="21"/>
      <c r="I294" s="180"/>
      <c r="J294" s="180"/>
      <c r="M294" s="169"/>
      <c r="N294" s="169"/>
    </row>
    <row r="295" spans="2:14" ht="13">
      <c r="B295" s="1"/>
      <c r="C295" s="1"/>
      <c r="D295" s="21"/>
      <c r="E295" s="21"/>
      <c r="F295" s="21"/>
      <c r="I295" s="180"/>
      <c r="J295" s="180"/>
      <c r="M295" s="169"/>
      <c r="N295" s="169"/>
    </row>
    <row r="296" spans="2:14" ht="13">
      <c r="B296" s="1"/>
      <c r="C296" s="1"/>
      <c r="D296" s="21"/>
      <c r="E296" s="21"/>
      <c r="F296" s="21"/>
      <c r="I296" s="180"/>
      <c r="J296" s="180"/>
      <c r="M296" s="169"/>
      <c r="N296" s="169"/>
    </row>
    <row r="297" spans="2:14" ht="13">
      <c r="B297" s="1"/>
      <c r="C297" s="1"/>
      <c r="D297" s="21"/>
      <c r="E297" s="21"/>
      <c r="F297" s="21"/>
      <c r="I297" s="180"/>
      <c r="J297" s="180"/>
      <c r="M297" s="169"/>
      <c r="N297" s="169"/>
    </row>
    <row r="298" spans="2:14" ht="13">
      <c r="B298" s="1"/>
      <c r="C298" s="1"/>
      <c r="D298" s="21"/>
      <c r="E298" s="21"/>
      <c r="F298" s="21"/>
      <c r="I298" s="180"/>
      <c r="J298" s="180"/>
      <c r="M298" s="169"/>
      <c r="N298" s="169"/>
    </row>
    <row r="299" spans="2:14" ht="13">
      <c r="B299" s="1"/>
      <c r="C299" s="1"/>
      <c r="D299" s="21"/>
      <c r="E299" s="21"/>
      <c r="F299" s="21"/>
      <c r="I299" s="180"/>
      <c r="J299" s="180"/>
      <c r="M299" s="169"/>
      <c r="N299" s="169"/>
    </row>
    <row r="300" spans="2:14" ht="13">
      <c r="B300" s="1"/>
      <c r="C300" s="1"/>
      <c r="D300" s="21"/>
      <c r="E300" s="21"/>
      <c r="F300" s="21"/>
      <c r="I300" s="180"/>
      <c r="J300" s="180"/>
      <c r="M300" s="169"/>
      <c r="N300" s="169"/>
    </row>
    <row r="301" spans="2:14" ht="13">
      <c r="B301" s="1"/>
      <c r="C301" s="1"/>
      <c r="D301" s="21"/>
      <c r="E301" s="21"/>
      <c r="F301" s="21"/>
      <c r="I301" s="180"/>
      <c r="J301" s="180"/>
      <c r="M301" s="169"/>
      <c r="N301" s="169"/>
    </row>
    <row r="302" spans="2:14" ht="13">
      <c r="B302" s="1"/>
      <c r="C302" s="1"/>
      <c r="D302" s="21"/>
      <c r="E302" s="21"/>
      <c r="F302" s="21"/>
      <c r="I302" s="180"/>
      <c r="J302" s="180"/>
      <c r="M302" s="169"/>
      <c r="N302" s="169"/>
    </row>
    <row r="303" spans="2:14" ht="13">
      <c r="B303" s="1"/>
      <c r="C303" s="1"/>
      <c r="D303" s="21"/>
      <c r="E303" s="21"/>
      <c r="F303" s="21"/>
      <c r="I303" s="180"/>
      <c r="J303" s="180"/>
      <c r="M303" s="169"/>
      <c r="N303" s="169"/>
    </row>
    <row r="304" spans="2:14" ht="13">
      <c r="B304" s="1"/>
      <c r="C304" s="1"/>
      <c r="D304" s="21"/>
      <c r="E304" s="21"/>
      <c r="F304" s="21"/>
      <c r="I304" s="180"/>
      <c r="J304" s="180"/>
      <c r="M304" s="169"/>
      <c r="N304" s="169"/>
    </row>
    <row r="305" spans="2:14" ht="13">
      <c r="B305" s="1"/>
      <c r="C305" s="1"/>
      <c r="D305" s="21"/>
      <c r="E305" s="21"/>
      <c r="F305" s="21"/>
      <c r="I305" s="180"/>
      <c r="J305" s="180"/>
      <c r="M305" s="169"/>
      <c r="N305" s="169"/>
    </row>
    <row r="306" spans="2:14" ht="13">
      <c r="B306" s="1"/>
      <c r="C306" s="1"/>
      <c r="D306" s="21"/>
      <c r="E306" s="21"/>
      <c r="F306" s="21"/>
      <c r="I306" s="180"/>
      <c r="J306" s="180"/>
      <c r="M306" s="169"/>
      <c r="N306" s="169"/>
    </row>
    <row r="307" spans="2:14" ht="13">
      <c r="B307" s="1"/>
      <c r="C307" s="1"/>
      <c r="D307" s="21"/>
      <c r="E307" s="21"/>
      <c r="F307" s="21"/>
      <c r="I307" s="180"/>
      <c r="J307" s="180"/>
      <c r="M307" s="169"/>
      <c r="N307" s="169"/>
    </row>
    <row r="308" spans="2:14" ht="13">
      <c r="B308" s="1"/>
      <c r="C308" s="1"/>
      <c r="D308" s="21"/>
      <c r="E308" s="21"/>
      <c r="F308" s="21"/>
      <c r="I308" s="180"/>
      <c r="J308" s="180"/>
      <c r="M308" s="169"/>
      <c r="N308" s="169"/>
    </row>
    <row r="309" spans="2:14" ht="13">
      <c r="B309" s="1"/>
      <c r="C309" s="1"/>
      <c r="D309" s="21"/>
      <c r="E309" s="21"/>
      <c r="F309" s="21"/>
      <c r="I309" s="180"/>
      <c r="J309" s="180"/>
      <c r="M309" s="169"/>
      <c r="N309" s="169"/>
    </row>
    <row r="310" spans="2:14" ht="13">
      <c r="B310" s="1"/>
      <c r="C310" s="1"/>
      <c r="D310" s="21"/>
      <c r="E310" s="21"/>
      <c r="F310" s="21"/>
      <c r="I310" s="180"/>
      <c r="J310" s="180"/>
      <c r="M310" s="169"/>
      <c r="N310" s="169"/>
    </row>
    <row r="311" spans="2:14" ht="13">
      <c r="B311" s="1"/>
      <c r="C311" s="1"/>
      <c r="D311" s="21"/>
      <c r="E311" s="21"/>
      <c r="F311" s="21"/>
      <c r="I311" s="180"/>
      <c r="J311" s="180"/>
      <c r="M311" s="169"/>
      <c r="N311" s="169"/>
    </row>
    <row r="312" spans="2:14" ht="13">
      <c r="B312" s="1"/>
      <c r="C312" s="1"/>
      <c r="D312" s="21"/>
      <c r="E312" s="21"/>
      <c r="F312" s="21"/>
      <c r="I312" s="180"/>
      <c r="J312" s="180"/>
      <c r="M312" s="169"/>
      <c r="N312" s="169"/>
    </row>
    <row r="313" spans="2:14" ht="13">
      <c r="B313" s="1"/>
      <c r="C313" s="1"/>
      <c r="D313" s="21"/>
      <c r="E313" s="21"/>
      <c r="F313" s="21"/>
      <c r="I313" s="180"/>
      <c r="J313" s="180"/>
      <c r="M313" s="169"/>
      <c r="N313" s="169"/>
    </row>
    <row r="314" spans="2:14" ht="13">
      <c r="B314" s="1"/>
      <c r="C314" s="1"/>
      <c r="D314" s="21"/>
      <c r="E314" s="21"/>
      <c r="F314" s="21"/>
      <c r="I314" s="180"/>
      <c r="J314" s="180"/>
      <c r="M314" s="169"/>
      <c r="N314" s="169"/>
    </row>
    <row r="315" spans="2:14" ht="13">
      <c r="B315" s="1"/>
      <c r="C315" s="1"/>
      <c r="D315" s="21"/>
      <c r="E315" s="21"/>
      <c r="F315" s="21"/>
      <c r="I315" s="180"/>
      <c r="J315" s="180"/>
      <c r="M315" s="169"/>
      <c r="N315" s="169"/>
    </row>
    <row r="316" spans="2:14" ht="13">
      <c r="B316" s="1"/>
      <c r="C316" s="1"/>
      <c r="D316" s="21"/>
      <c r="E316" s="21"/>
      <c r="F316" s="21"/>
      <c r="I316" s="180"/>
      <c r="J316" s="180"/>
      <c r="M316" s="169"/>
      <c r="N316" s="169"/>
    </row>
    <row r="317" spans="2:14" ht="13">
      <c r="B317" s="1"/>
      <c r="C317" s="1"/>
      <c r="D317" s="21"/>
      <c r="E317" s="21"/>
      <c r="F317" s="21"/>
      <c r="I317" s="180"/>
      <c r="J317" s="180"/>
      <c r="M317" s="169"/>
      <c r="N317" s="169"/>
    </row>
    <row r="318" spans="2:14" ht="13">
      <c r="B318" s="1"/>
      <c r="C318" s="1"/>
      <c r="D318" s="21"/>
      <c r="E318" s="21"/>
      <c r="F318" s="21"/>
      <c r="I318" s="180"/>
      <c r="J318" s="180"/>
      <c r="M318" s="169"/>
      <c r="N318" s="169"/>
    </row>
    <row r="319" spans="2:14" ht="13">
      <c r="B319" s="1"/>
      <c r="C319" s="1"/>
      <c r="D319" s="21"/>
      <c r="E319" s="21"/>
      <c r="F319" s="21"/>
      <c r="I319" s="180"/>
      <c r="J319" s="180"/>
      <c r="M319" s="169"/>
      <c r="N319" s="169"/>
    </row>
    <row r="320" spans="2:14" ht="13">
      <c r="B320" s="1"/>
      <c r="C320" s="1"/>
      <c r="D320" s="21"/>
      <c r="E320" s="21"/>
      <c r="F320" s="21"/>
      <c r="I320" s="180"/>
      <c r="J320" s="180"/>
      <c r="M320" s="169"/>
      <c r="N320" s="169"/>
    </row>
    <row r="321" spans="2:14" ht="13">
      <c r="B321" s="1"/>
      <c r="C321" s="1"/>
      <c r="D321" s="21"/>
      <c r="E321" s="21"/>
      <c r="F321" s="21"/>
      <c r="I321" s="180"/>
      <c r="J321" s="180"/>
      <c r="M321" s="169"/>
      <c r="N321" s="169"/>
    </row>
    <row r="322" spans="2:14" ht="13">
      <c r="B322" s="1"/>
      <c r="C322" s="1"/>
      <c r="D322" s="21"/>
      <c r="E322" s="21"/>
      <c r="F322" s="21"/>
      <c r="I322" s="180"/>
      <c r="J322" s="180"/>
      <c r="M322" s="169"/>
      <c r="N322" s="169"/>
    </row>
    <row r="323" spans="2:14" ht="13">
      <c r="B323" s="1"/>
      <c r="C323" s="1"/>
      <c r="D323" s="21"/>
      <c r="E323" s="21"/>
      <c r="F323" s="21"/>
      <c r="I323" s="180"/>
      <c r="J323" s="180"/>
      <c r="M323" s="169"/>
      <c r="N323" s="169"/>
    </row>
    <row r="324" spans="2:14" ht="13">
      <c r="B324" s="1"/>
      <c r="C324" s="1"/>
      <c r="D324" s="21"/>
      <c r="E324" s="21"/>
      <c r="F324" s="21"/>
      <c r="I324" s="180"/>
      <c r="J324" s="180"/>
      <c r="M324" s="169"/>
      <c r="N324" s="169"/>
    </row>
    <row r="325" spans="2:14" ht="13">
      <c r="B325" s="1"/>
      <c r="C325" s="1"/>
      <c r="D325" s="21"/>
      <c r="E325" s="21"/>
      <c r="F325" s="21"/>
      <c r="I325" s="180"/>
      <c r="J325" s="180"/>
      <c r="M325" s="169"/>
      <c r="N325" s="169"/>
    </row>
    <row r="326" spans="2:14" ht="13">
      <c r="B326" s="1"/>
      <c r="C326" s="1"/>
      <c r="D326" s="21"/>
      <c r="E326" s="21"/>
      <c r="F326" s="21"/>
      <c r="I326" s="180"/>
      <c r="J326" s="180"/>
      <c r="M326" s="169"/>
      <c r="N326" s="169"/>
    </row>
    <row r="327" spans="2:14" ht="13">
      <c r="B327" s="1"/>
      <c r="C327" s="1"/>
      <c r="D327" s="21"/>
      <c r="E327" s="21"/>
      <c r="F327" s="21"/>
      <c r="I327" s="180"/>
      <c r="J327" s="180"/>
      <c r="M327" s="169"/>
      <c r="N327" s="169"/>
    </row>
    <row r="328" spans="2:14" ht="13">
      <c r="B328" s="1"/>
      <c r="C328" s="1"/>
      <c r="D328" s="21"/>
      <c r="E328" s="21"/>
      <c r="F328" s="21"/>
      <c r="I328" s="180"/>
      <c r="J328" s="180"/>
      <c r="M328" s="169"/>
      <c r="N328" s="169"/>
    </row>
    <row r="329" spans="2:14" ht="13">
      <c r="B329" s="1"/>
      <c r="C329" s="1"/>
      <c r="D329" s="21"/>
      <c r="E329" s="21"/>
      <c r="F329" s="21"/>
      <c r="I329" s="180"/>
      <c r="J329" s="180"/>
      <c r="M329" s="169"/>
      <c r="N329" s="169"/>
    </row>
    <row r="330" spans="2:14" ht="13">
      <c r="B330" s="1"/>
      <c r="C330" s="1"/>
      <c r="D330" s="21"/>
      <c r="E330" s="21"/>
      <c r="F330" s="21"/>
      <c r="I330" s="180"/>
      <c r="J330" s="180"/>
      <c r="M330" s="169"/>
      <c r="N330" s="169"/>
    </row>
    <row r="331" spans="2:14" ht="13">
      <c r="B331" s="1"/>
      <c r="C331" s="1"/>
      <c r="D331" s="21"/>
      <c r="E331" s="21"/>
      <c r="F331" s="21"/>
      <c r="I331" s="180"/>
      <c r="J331" s="180"/>
      <c r="M331" s="169"/>
      <c r="N331" s="169"/>
    </row>
    <row r="332" spans="2:14" ht="13">
      <c r="B332" s="1"/>
      <c r="C332" s="1"/>
      <c r="D332" s="21"/>
      <c r="E332" s="21"/>
      <c r="F332" s="21"/>
      <c r="I332" s="180"/>
      <c r="J332" s="180"/>
      <c r="M332" s="169"/>
      <c r="N332" s="169"/>
    </row>
    <row r="333" spans="2:14" ht="13">
      <c r="B333" s="1"/>
      <c r="C333" s="1"/>
      <c r="D333" s="21"/>
      <c r="E333" s="21"/>
      <c r="F333" s="21"/>
      <c r="I333" s="180"/>
      <c r="J333" s="180"/>
      <c r="M333" s="169"/>
      <c r="N333" s="169"/>
    </row>
    <row r="334" spans="2:14" ht="13">
      <c r="B334" s="1"/>
      <c r="C334" s="1"/>
      <c r="D334" s="21"/>
      <c r="E334" s="21"/>
      <c r="F334" s="21"/>
      <c r="I334" s="180"/>
      <c r="J334" s="180"/>
      <c r="M334" s="169"/>
      <c r="N334" s="169"/>
    </row>
    <row r="335" spans="2:14" ht="13">
      <c r="B335" s="1"/>
      <c r="C335" s="1"/>
      <c r="D335" s="21"/>
      <c r="E335" s="21"/>
      <c r="F335" s="21"/>
      <c r="I335" s="180"/>
      <c r="J335" s="180"/>
      <c r="M335" s="169"/>
      <c r="N335" s="169"/>
    </row>
    <row r="336" spans="2:14" ht="13">
      <c r="B336" s="1"/>
      <c r="C336" s="1"/>
      <c r="D336" s="21"/>
      <c r="E336" s="21"/>
      <c r="F336" s="21"/>
      <c r="I336" s="180"/>
      <c r="J336" s="180"/>
      <c r="M336" s="169"/>
      <c r="N336" s="169"/>
    </row>
    <row r="337" spans="2:14" ht="13">
      <c r="B337" s="1"/>
      <c r="C337" s="1"/>
      <c r="D337" s="21"/>
      <c r="E337" s="21"/>
      <c r="F337" s="21"/>
      <c r="I337" s="180"/>
      <c r="J337" s="180"/>
      <c r="M337" s="169"/>
      <c r="N337" s="169"/>
    </row>
    <row r="338" spans="2:14" ht="13">
      <c r="B338" s="1"/>
      <c r="C338" s="1"/>
      <c r="D338" s="21"/>
      <c r="E338" s="21"/>
      <c r="F338" s="21"/>
      <c r="I338" s="180"/>
      <c r="J338" s="180"/>
      <c r="M338" s="169"/>
      <c r="N338" s="169"/>
    </row>
    <row r="339" spans="2:14" ht="13">
      <c r="B339" s="1"/>
      <c r="C339" s="1"/>
      <c r="D339" s="21"/>
      <c r="E339" s="21"/>
      <c r="F339" s="21"/>
      <c r="I339" s="180"/>
      <c r="J339" s="180"/>
      <c r="M339" s="169"/>
      <c r="N339" s="169"/>
    </row>
    <row r="340" spans="2:14" ht="13">
      <c r="B340" s="1"/>
      <c r="C340" s="1"/>
      <c r="D340" s="21"/>
      <c r="E340" s="21"/>
      <c r="F340" s="21"/>
      <c r="I340" s="180"/>
      <c r="J340" s="180"/>
      <c r="M340" s="169"/>
      <c r="N340" s="169"/>
    </row>
    <row r="341" spans="2:14" ht="13">
      <c r="B341" s="1"/>
      <c r="C341" s="1"/>
      <c r="D341" s="21"/>
      <c r="E341" s="21"/>
      <c r="F341" s="21"/>
      <c r="I341" s="180"/>
      <c r="J341" s="180"/>
      <c r="M341" s="169"/>
      <c r="N341" s="169"/>
    </row>
    <row r="342" spans="2:14" ht="13">
      <c r="B342" s="1"/>
      <c r="C342" s="1"/>
      <c r="D342" s="21"/>
      <c r="E342" s="21"/>
      <c r="F342" s="21"/>
      <c r="I342" s="180"/>
      <c r="J342" s="180"/>
      <c r="M342" s="169"/>
      <c r="N342" s="169"/>
    </row>
    <row r="343" spans="2:14" ht="13">
      <c r="B343" s="1"/>
      <c r="C343" s="1"/>
      <c r="D343" s="21"/>
      <c r="E343" s="21"/>
      <c r="F343" s="21"/>
      <c r="I343" s="180"/>
      <c r="J343" s="180"/>
      <c r="M343" s="169"/>
      <c r="N343" s="169"/>
    </row>
    <row r="344" spans="2:14" ht="13">
      <c r="B344" s="1"/>
      <c r="C344" s="1"/>
      <c r="D344" s="21"/>
      <c r="E344" s="21"/>
      <c r="F344" s="21"/>
      <c r="I344" s="180"/>
      <c r="J344" s="180"/>
      <c r="M344" s="169"/>
      <c r="N344" s="169"/>
    </row>
    <row r="345" spans="2:14" ht="13">
      <c r="B345" s="1"/>
      <c r="C345" s="1"/>
      <c r="D345" s="21"/>
      <c r="E345" s="21"/>
      <c r="F345" s="21"/>
      <c r="I345" s="180"/>
      <c r="J345" s="180"/>
      <c r="M345" s="169"/>
      <c r="N345" s="169"/>
    </row>
    <row r="346" spans="2:14" ht="13">
      <c r="B346" s="1"/>
      <c r="C346" s="1"/>
      <c r="D346" s="21"/>
      <c r="E346" s="21"/>
      <c r="F346" s="21"/>
      <c r="I346" s="180"/>
      <c r="J346" s="180"/>
      <c r="M346" s="169"/>
      <c r="N346" s="169"/>
    </row>
    <row r="347" spans="2:14" ht="13">
      <c r="B347" s="1"/>
      <c r="C347" s="1"/>
      <c r="D347" s="21"/>
      <c r="E347" s="21"/>
      <c r="F347" s="21"/>
      <c r="I347" s="180"/>
      <c r="J347" s="180"/>
      <c r="M347" s="169"/>
      <c r="N347" s="169"/>
    </row>
    <row r="348" spans="2:14" ht="13">
      <c r="B348" s="1"/>
      <c r="C348" s="1"/>
      <c r="D348" s="21"/>
      <c r="E348" s="21"/>
      <c r="F348" s="21"/>
      <c r="I348" s="180"/>
      <c r="J348" s="180"/>
      <c r="M348" s="169"/>
      <c r="N348" s="169"/>
    </row>
    <row r="349" spans="2:14" ht="13">
      <c r="B349" s="1"/>
      <c r="C349" s="1"/>
      <c r="D349" s="21"/>
      <c r="E349" s="21"/>
      <c r="F349" s="21"/>
      <c r="I349" s="180"/>
      <c r="J349" s="180"/>
      <c r="M349" s="169"/>
      <c r="N349" s="169"/>
    </row>
    <row r="350" spans="2:14" ht="13">
      <c r="B350" s="1"/>
      <c r="C350" s="1"/>
      <c r="D350" s="21"/>
      <c r="E350" s="21"/>
      <c r="F350" s="21"/>
      <c r="I350" s="180"/>
      <c r="J350" s="180"/>
      <c r="M350" s="169"/>
      <c r="N350" s="169"/>
    </row>
    <row r="351" spans="2:14" ht="13">
      <c r="B351" s="1"/>
      <c r="C351" s="1"/>
      <c r="D351" s="21"/>
      <c r="E351" s="21"/>
      <c r="F351" s="21"/>
      <c r="I351" s="180"/>
      <c r="J351" s="180"/>
      <c r="M351" s="169"/>
      <c r="N351" s="169"/>
    </row>
    <row r="352" spans="2:14" ht="13">
      <c r="B352" s="1"/>
      <c r="C352" s="1"/>
      <c r="D352" s="21"/>
      <c r="E352" s="21"/>
      <c r="F352" s="21"/>
      <c r="I352" s="180"/>
      <c r="J352" s="180"/>
      <c r="M352" s="169"/>
      <c r="N352" s="169"/>
    </row>
    <row r="353" spans="2:14" ht="13">
      <c r="B353" s="1"/>
      <c r="C353" s="1"/>
      <c r="D353" s="21"/>
      <c r="E353" s="21"/>
      <c r="F353" s="21"/>
      <c r="I353" s="180"/>
      <c r="J353" s="180"/>
      <c r="M353" s="169"/>
      <c r="N353" s="169"/>
    </row>
    <row r="354" spans="2:14" ht="13">
      <c r="B354" s="1"/>
      <c r="C354" s="1"/>
      <c r="D354" s="21"/>
      <c r="E354" s="21"/>
      <c r="F354" s="21"/>
      <c r="I354" s="180"/>
      <c r="J354" s="180"/>
      <c r="M354" s="169"/>
      <c r="N354" s="169"/>
    </row>
    <row r="355" spans="2:14" ht="13">
      <c r="B355" s="1"/>
      <c r="C355" s="1"/>
      <c r="D355" s="21"/>
      <c r="E355" s="21"/>
      <c r="F355" s="21"/>
      <c r="I355" s="180"/>
      <c r="J355" s="180"/>
      <c r="M355" s="169"/>
      <c r="N355" s="169"/>
    </row>
    <row r="356" spans="2:14" ht="13">
      <c r="B356" s="1"/>
      <c r="C356" s="1"/>
      <c r="D356" s="21"/>
      <c r="E356" s="21"/>
      <c r="F356" s="21"/>
      <c r="I356" s="180"/>
      <c r="J356" s="180"/>
      <c r="M356" s="169"/>
      <c r="N356" s="169"/>
    </row>
    <row r="357" spans="2:14" ht="13">
      <c r="B357" s="1"/>
      <c r="C357" s="1"/>
      <c r="D357" s="21"/>
      <c r="E357" s="21"/>
      <c r="F357" s="21"/>
      <c r="I357" s="180"/>
      <c r="J357" s="180"/>
      <c r="M357" s="169"/>
      <c r="N357" s="169"/>
    </row>
    <row r="358" spans="2:14" ht="13">
      <c r="B358" s="1"/>
      <c r="C358" s="1"/>
      <c r="D358" s="21"/>
      <c r="E358" s="21"/>
      <c r="F358" s="21"/>
      <c r="I358" s="180"/>
      <c r="J358" s="180"/>
      <c r="M358" s="169"/>
      <c r="N358" s="169"/>
    </row>
    <row r="359" spans="2:14" ht="13">
      <c r="B359" s="1"/>
      <c r="C359" s="1"/>
      <c r="D359" s="21"/>
      <c r="E359" s="21"/>
      <c r="F359" s="21"/>
      <c r="I359" s="180"/>
      <c r="J359" s="180"/>
      <c r="M359" s="169"/>
      <c r="N359" s="169"/>
    </row>
    <row r="360" spans="2:14" ht="13">
      <c r="B360" s="1"/>
      <c r="C360" s="1"/>
      <c r="D360" s="21"/>
      <c r="E360" s="21"/>
      <c r="F360" s="21"/>
      <c r="I360" s="180"/>
      <c r="J360" s="180"/>
      <c r="M360" s="169"/>
      <c r="N360" s="169"/>
    </row>
    <row r="361" spans="2:14" ht="13">
      <c r="B361" s="1"/>
      <c r="C361" s="1"/>
      <c r="D361" s="21"/>
      <c r="E361" s="21"/>
      <c r="F361" s="21"/>
      <c r="I361" s="180"/>
      <c r="J361" s="180"/>
      <c r="M361" s="169"/>
      <c r="N361" s="169"/>
    </row>
    <row r="362" spans="2:14" ht="13">
      <c r="B362" s="1"/>
      <c r="C362" s="1"/>
      <c r="D362" s="21"/>
      <c r="E362" s="21"/>
      <c r="F362" s="21"/>
      <c r="I362" s="180"/>
      <c r="J362" s="180"/>
      <c r="M362" s="169"/>
      <c r="N362" s="169"/>
    </row>
    <row r="363" spans="2:14" ht="13">
      <c r="B363" s="1"/>
      <c r="C363" s="1"/>
      <c r="D363" s="21"/>
      <c r="E363" s="21"/>
      <c r="F363" s="21"/>
      <c r="I363" s="180"/>
      <c r="J363" s="180"/>
      <c r="M363" s="169"/>
      <c r="N363" s="169"/>
    </row>
    <row r="364" spans="2:14" ht="13">
      <c r="B364" s="1"/>
      <c r="C364" s="1"/>
      <c r="D364" s="21"/>
      <c r="E364" s="21"/>
      <c r="F364" s="21"/>
      <c r="I364" s="180"/>
      <c r="J364" s="180"/>
      <c r="M364" s="169"/>
      <c r="N364" s="169"/>
    </row>
    <row r="365" spans="2:14" ht="13">
      <c r="B365" s="1"/>
      <c r="C365" s="1"/>
      <c r="D365" s="21"/>
      <c r="E365" s="21"/>
      <c r="F365" s="21"/>
      <c r="I365" s="180"/>
      <c r="J365" s="180"/>
      <c r="M365" s="169"/>
      <c r="N365" s="169"/>
    </row>
    <row r="366" spans="2:14" ht="13">
      <c r="B366" s="1"/>
      <c r="C366" s="1"/>
      <c r="D366" s="21"/>
      <c r="E366" s="21"/>
      <c r="F366" s="21"/>
      <c r="I366" s="180"/>
      <c r="J366" s="180"/>
      <c r="M366" s="169"/>
      <c r="N366" s="169"/>
    </row>
    <row r="367" spans="2:14" ht="13">
      <c r="B367" s="1"/>
      <c r="C367" s="1"/>
      <c r="D367" s="21"/>
      <c r="E367" s="21"/>
      <c r="F367" s="21"/>
      <c r="I367" s="180"/>
      <c r="J367" s="180"/>
      <c r="M367" s="169"/>
      <c r="N367" s="169"/>
    </row>
    <row r="368" spans="2:14" ht="13">
      <c r="B368" s="1"/>
      <c r="C368" s="1"/>
      <c r="D368" s="21"/>
      <c r="E368" s="21"/>
      <c r="F368" s="21"/>
      <c r="I368" s="180"/>
      <c r="J368" s="180"/>
      <c r="M368" s="169"/>
      <c r="N368" s="169"/>
    </row>
    <row r="369" spans="2:14" ht="13">
      <c r="B369" s="1"/>
      <c r="C369" s="1"/>
      <c r="D369" s="21"/>
      <c r="E369" s="21"/>
      <c r="F369" s="21"/>
      <c r="I369" s="180"/>
      <c r="J369" s="180"/>
      <c r="M369" s="169"/>
      <c r="N369" s="169"/>
    </row>
    <row r="370" spans="2:14" ht="13">
      <c r="B370" s="1"/>
      <c r="C370" s="1"/>
      <c r="D370" s="21"/>
      <c r="E370" s="21"/>
      <c r="F370" s="21"/>
      <c r="I370" s="180"/>
      <c r="J370" s="180"/>
      <c r="M370" s="169"/>
      <c r="N370" s="169"/>
    </row>
    <row r="371" spans="2:14" ht="13">
      <c r="B371" s="1"/>
      <c r="C371" s="1"/>
      <c r="D371" s="21"/>
      <c r="E371" s="21"/>
      <c r="F371" s="21"/>
      <c r="I371" s="180"/>
      <c r="J371" s="180"/>
      <c r="M371" s="169"/>
      <c r="N371" s="169"/>
    </row>
    <row r="372" spans="2:14" ht="13">
      <c r="B372" s="1"/>
      <c r="C372" s="1"/>
      <c r="D372" s="21"/>
      <c r="E372" s="21"/>
      <c r="F372" s="21"/>
      <c r="I372" s="180"/>
      <c r="J372" s="180"/>
      <c r="M372" s="169"/>
      <c r="N372" s="169"/>
    </row>
    <row r="373" spans="2:14" ht="13">
      <c r="B373" s="1"/>
      <c r="C373" s="1"/>
      <c r="D373" s="21"/>
      <c r="E373" s="21"/>
      <c r="F373" s="21"/>
      <c r="I373" s="180"/>
      <c r="J373" s="180"/>
      <c r="M373" s="169"/>
      <c r="N373" s="169"/>
    </row>
    <row r="374" spans="2:14" ht="13">
      <c r="B374" s="1"/>
      <c r="C374" s="1"/>
      <c r="D374" s="21"/>
      <c r="E374" s="21"/>
      <c r="F374" s="21"/>
      <c r="I374" s="180"/>
      <c r="J374" s="180"/>
      <c r="M374" s="169"/>
      <c r="N374" s="169"/>
    </row>
    <row r="375" spans="2:14" ht="13">
      <c r="B375" s="1"/>
      <c r="C375" s="1"/>
      <c r="D375" s="21"/>
      <c r="E375" s="21"/>
      <c r="F375" s="21"/>
      <c r="I375" s="180"/>
      <c r="J375" s="180"/>
      <c r="M375" s="169"/>
      <c r="N375" s="169"/>
    </row>
    <row r="376" spans="2:14" ht="13">
      <c r="B376" s="1"/>
      <c r="C376" s="1"/>
      <c r="D376" s="21"/>
      <c r="E376" s="21"/>
      <c r="F376" s="21"/>
      <c r="I376" s="180"/>
      <c r="J376" s="180"/>
      <c r="M376" s="169"/>
      <c r="N376" s="169"/>
    </row>
    <row r="377" spans="2:14" ht="13">
      <c r="B377" s="1"/>
      <c r="C377" s="1"/>
      <c r="D377" s="21"/>
      <c r="E377" s="21"/>
      <c r="F377" s="21"/>
      <c r="I377" s="180"/>
      <c r="J377" s="180"/>
      <c r="M377" s="169"/>
      <c r="N377" s="169"/>
    </row>
    <row r="378" spans="2:14" ht="13">
      <c r="B378" s="1"/>
      <c r="C378" s="1"/>
      <c r="D378" s="21"/>
      <c r="E378" s="21"/>
      <c r="F378" s="21"/>
      <c r="I378" s="180"/>
      <c r="J378" s="180"/>
      <c r="M378" s="169"/>
      <c r="N378" s="169"/>
    </row>
    <row r="379" spans="2:14" ht="13">
      <c r="B379" s="1"/>
      <c r="C379" s="1"/>
      <c r="D379" s="21"/>
      <c r="E379" s="21"/>
      <c r="F379" s="21"/>
      <c r="I379" s="180"/>
      <c r="J379" s="180"/>
      <c r="M379" s="169"/>
      <c r="N379" s="169"/>
    </row>
    <row r="380" spans="2:14" ht="13">
      <c r="B380" s="1"/>
      <c r="C380" s="1"/>
      <c r="D380" s="21"/>
      <c r="E380" s="21"/>
      <c r="F380" s="21"/>
      <c r="I380" s="180"/>
      <c r="J380" s="180"/>
      <c r="M380" s="169"/>
      <c r="N380" s="169"/>
    </row>
    <row r="381" spans="2:14" ht="13">
      <c r="B381" s="1"/>
      <c r="C381" s="1"/>
      <c r="D381" s="21"/>
      <c r="E381" s="21"/>
      <c r="F381" s="21"/>
      <c r="I381" s="180"/>
      <c r="J381" s="180"/>
      <c r="M381" s="169"/>
      <c r="N381" s="169"/>
    </row>
    <row r="382" spans="2:14" ht="13">
      <c r="B382" s="1"/>
      <c r="C382" s="1"/>
      <c r="D382" s="21"/>
      <c r="E382" s="21"/>
      <c r="F382" s="21"/>
      <c r="I382" s="180"/>
      <c r="J382" s="180"/>
      <c r="M382" s="169"/>
      <c r="N382" s="169"/>
    </row>
    <row r="383" spans="2:14" ht="13">
      <c r="B383" s="1"/>
      <c r="C383" s="1"/>
      <c r="D383" s="21"/>
      <c r="E383" s="21"/>
      <c r="F383" s="21"/>
      <c r="I383" s="180"/>
      <c r="J383" s="180"/>
      <c r="M383" s="169"/>
      <c r="N383" s="169"/>
    </row>
    <row r="384" spans="2:14" ht="13">
      <c r="B384" s="1"/>
      <c r="C384" s="1"/>
      <c r="D384" s="21"/>
      <c r="E384" s="21"/>
      <c r="F384" s="21"/>
      <c r="I384" s="180"/>
      <c r="J384" s="180"/>
      <c r="M384" s="169"/>
      <c r="N384" s="169"/>
    </row>
    <row r="385" spans="2:14" ht="13">
      <c r="B385" s="1"/>
      <c r="C385" s="1"/>
      <c r="D385" s="21"/>
      <c r="E385" s="21"/>
      <c r="F385" s="21"/>
      <c r="I385" s="180"/>
      <c r="J385" s="180"/>
      <c r="M385" s="169"/>
      <c r="N385" s="169"/>
    </row>
    <row r="386" spans="2:14" ht="13">
      <c r="B386" s="1"/>
      <c r="C386" s="1"/>
      <c r="D386" s="21"/>
      <c r="E386" s="21"/>
      <c r="F386" s="21"/>
      <c r="I386" s="180"/>
      <c r="J386" s="180"/>
      <c r="M386" s="169"/>
      <c r="N386" s="169"/>
    </row>
    <row r="387" spans="2:14" ht="13">
      <c r="B387" s="1"/>
      <c r="C387" s="1"/>
      <c r="D387" s="21"/>
      <c r="E387" s="21"/>
      <c r="F387" s="21"/>
      <c r="I387" s="180"/>
      <c r="J387" s="180"/>
      <c r="M387" s="169"/>
      <c r="N387" s="169"/>
    </row>
    <row r="388" spans="2:14" ht="13">
      <c r="B388" s="1"/>
      <c r="C388" s="1"/>
      <c r="D388" s="21"/>
      <c r="E388" s="21"/>
      <c r="F388" s="21"/>
      <c r="I388" s="180"/>
      <c r="J388" s="180"/>
      <c r="M388" s="169"/>
      <c r="N388" s="169"/>
    </row>
    <row r="389" spans="2:14" ht="13">
      <c r="B389" s="1"/>
      <c r="C389" s="1"/>
      <c r="D389" s="21"/>
      <c r="E389" s="21"/>
      <c r="F389" s="21"/>
      <c r="I389" s="180"/>
      <c r="J389" s="180"/>
      <c r="M389" s="169"/>
      <c r="N389" s="169"/>
    </row>
    <row r="390" spans="2:14" ht="13">
      <c r="B390" s="1"/>
      <c r="C390" s="1"/>
      <c r="D390" s="21"/>
      <c r="E390" s="21"/>
      <c r="F390" s="21"/>
      <c r="I390" s="180"/>
      <c r="J390" s="180"/>
      <c r="M390" s="169"/>
      <c r="N390" s="169"/>
    </row>
    <row r="391" spans="2:14" ht="13">
      <c r="B391" s="1"/>
      <c r="C391" s="1"/>
      <c r="D391" s="21"/>
      <c r="E391" s="21"/>
      <c r="F391" s="21"/>
      <c r="I391" s="180"/>
      <c r="J391" s="180"/>
      <c r="M391" s="169"/>
      <c r="N391" s="169"/>
    </row>
    <row r="392" spans="2:14" ht="13">
      <c r="B392" s="1"/>
      <c r="C392" s="1"/>
      <c r="D392" s="21"/>
      <c r="E392" s="21"/>
      <c r="F392" s="21"/>
      <c r="I392" s="180"/>
      <c r="J392" s="180"/>
      <c r="M392" s="169"/>
      <c r="N392" s="169"/>
    </row>
    <row r="393" spans="2:14" ht="13">
      <c r="B393" s="1"/>
      <c r="C393" s="1"/>
      <c r="D393" s="21"/>
      <c r="E393" s="21"/>
      <c r="F393" s="21"/>
      <c r="I393" s="180"/>
      <c r="J393" s="180"/>
      <c r="M393" s="169"/>
      <c r="N393" s="169"/>
    </row>
    <row r="394" spans="2:14" ht="13">
      <c r="B394" s="1"/>
      <c r="C394" s="1"/>
      <c r="D394" s="21"/>
      <c r="E394" s="21"/>
      <c r="F394" s="21"/>
      <c r="I394" s="180"/>
      <c r="J394" s="180"/>
      <c r="M394" s="169"/>
      <c r="N394" s="169"/>
    </row>
    <row r="395" spans="2:14" ht="13">
      <c r="B395" s="1"/>
      <c r="C395" s="1"/>
      <c r="D395" s="21"/>
      <c r="E395" s="21"/>
      <c r="F395" s="21"/>
      <c r="I395" s="180"/>
      <c r="J395" s="180"/>
      <c r="M395" s="169"/>
      <c r="N395" s="169"/>
    </row>
    <row r="396" spans="2:14" ht="13">
      <c r="B396" s="1"/>
      <c r="C396" s="1"/>
      <c r="D396" s="21"/>
      <c r="E396" s="21"/>
      <c r="F396" s="21"/>
      <c r="I396" s="180"/>
      <c r="J396" s="180"/>
      <c r="M396" s="169"/>
      <c r="N396" s="169"/>
    </row>
    <row r="397" spans="2:14" ht="13">
      <c r="B397" s="1"/>
      <c r="C397" s="1"/>
      <c r="D397" s="21"/>
      <c r="E397" s="21"/>
      <c r="F397" s="21"/>
      <c r="I397" s="180"/>
      <c r="J397" s="180"/>
      <c r="M397" s="169"/>
      <c r="N397" s="169"/>
    </row>
    <row r="398" spans="2:14" ht="13">
      <c r="B398" s="1"/>
      <c r="C398" s="1"/>
      <c r="D398" s="21"/>
      <c r="E398" s="21"/>
      <c r="F398" s="21"/>
      <c r="I398" s="180"/>
      <c r="J398" s="180"/>
      <c r="M398" s="169"/>
      <c r="N398" s="169"/>
    </row>
    <row r="399" spans="2:14" ht="13">
      <c r="B399" s="1"/>
      <c r="C399" s="1"/>
      <c r="D399" s="21"/>
      <c r="E399" s="21"/>
      <c r="F399" s="21"/>
      <c r="I399" s="180"/>
      <c r="J399" s="180"/>
      <c r="M399" s="169"/>
      <c r="N399" s="169"/>
    </row>
    <row r="400" spans="2:14" ht="13">
      <c r="B400" s="1"/>
      <c r="C400" s="1"/>
      <c r="D400" s="21"/>
      <c r="E400" s="21"/>
      <c r="F400" s="21"/>
      <c r="I400" s="180"/>
      <c r="J400" s="180"/>
      <c r="M400" s="169"/>
      <c r="N400" s="169"/>
    </row>
    <row r="401" spans="2:14" ht="13">
      <c r="B401" s="1"/>
      <c r="C401" s="1"/>
      <c r="D401" s="21"/>
      <c r="E401" s="21"/>
      <c r="F401" s="21"/>
      <c r="I401" s="180"/>
      <c r="J401" s="180"/>
      <c r="M401" s="169"/>
      <c r="N401" s="169"/>
    </row>
    <row r="402" spans="2:14" ht="13">
      <c r="B402" s="1"/>
      <c r="C402" s="1"/>
      <c r="D402" s="21"/>
      <c r="E402" s="21"/>
      <c r="F402" s="21"/>
      <c r="I402" s="180"/>
      <c r="J402" s="180"/>
      <c r="M402" s="169"/>
      <c r="N402" s="169"/>
    </row>
    <row r="403" spans="2:14" ht="13">
      <c r="B403" s="1"/>
      <c r="C403" s="1"/>
      <c r="D403" s="21"/>
      <c r="E403" s="21"/>
      <c r="F403" s="21"/>
      <c r="I403" s="180"/>
      <c r="J403" s="180"/>
      <c r="M403" s="169"/>
      <c r="N403" s="169"/>
    </row>
    <row r="404" spans="2:14" ht="13">
      <c r="B404" s="1"/>
      <c r="C404" s="1"/>
      <c r="D404" s="21"/>
      <c r="E404" s="21"/>
      <c r="F404" s="21"/>
      <c r="I404" s="180"/>
      <c r="J404" s="180"/>
      <c r="M404" s="169"/>
      <c r="N404" s="169"/>
    </row>
    <row r="405" spans="2:14" ht="13">
      <c r="B405" s="1"/>
      <c r="C405" s="1"/>
      <c r="D405" s="21"/>
      <c r="E405" s="21"/>
      <c r="F405" s="21"/>
      <c r="I405" s="180"/>
      <c r="J405" s="180"/>
      <c r="M405" s="169"/>
      <c r="N405" s="169"/>
    </row>
    <row r="406" spans="2:14" ht="13">
      <c r="B406" s="1"/>
      <c r="C406" s="1"/>
      <c r="D406" s="21"/>
      <c r="E406" s="21"/>
      <c r="F406" s="21"/>
      <c r="I406" s="180"/>
      <c r="J406" s="180"/>
      <c r="M406" s="169"/>
      <c r="N406" s="169"/>
    </row>
    <row r="407" spans="2:14" ht="13">
      <c r="B407" s="1"/>
      <c r="C407" s="1"/>
      <c r="D407" s="21"/>
      <c r="E407" s="21"/>
      <c r="F407" s="21"/>
      <c r="I407" s="180"/>
      <c r="J407" s="180"/>
      <c r="M407" s="169"/>
      <c r="N407" s="169"/>
    </row>
    <row r="408" spans="2:14" ht="13">
      <c r="B408" s="1"/>
      <c r="C408" s="1"/>
      <c r="D408" s="21"/>
      <c r="E408" s="21"/>
      <c r="F408" s="21"/>
      <c r="I408" s="180"/>
      <c r="J408" s="180"/>
      <c r="M408" s="169"/>
      <c r="N408" s="169"/>
    </row>
    <row r="409" spans="2:14" ht="13">
      <c r="B409" s="1"/>
      <c r="C409" s="1"/>
      <c r="D409" s="21"/>
      <c r="E409" s="21"/>
      <c r="F409" s="21"/>
      <c r="I409" s="180"/>
      <c r="J409" s="180"/>
      <c r="M409" s="169"/>
      <c r="N409" s="169"/>
    </row>
    <row r="410" spans="2:14" ht="13">
      <c r="B410" s="1"/>
      <c r="C410" s="1"/>
      <c r="D410" s="21"/>
      <c r="E410" s="21"/>
      <c r="F410" s="21"/>
      <c r="I410" s="180"/>
      <c r="J410" s="180"/>
      <c r="M410" s="169"/>
      <c r="N410" s="169"/>
    </row>
    <row r="411" spans="2:14" ht="13">
      <c r="B411" s="1"/>
      <c r="C411" s="1"/>
      <c r="D411" s="21"/>
      <c r="E411" s="21"/>
      <c r="F411" s="21"/>
      <c r="I411" s="180"/>
      <c r="J411" s="180"/>
      <c r="M411" s="169"/>
      <c r="N411" s="169"/>
    </row>
    <row r="412" spans="2:14" ht="13">
      <c r="B412" s="1"/>
      <c r="C412" s="1"/>
      <c r="D412" s="21"/>
      <c r="E412" s="21"/>
      <c r="F412" s="21"/>
      <c r="I412" s="180"/>
      <c r="J412" s="180"/>
      <c r="M412" s="169"/>
      <c r="N412" s="169"/>
    </row>
    <row r="413" spans="2:14" ht="13">
      <c r="B413" s="1"/>
      <c r="C413" s="1"/>
      <c r="D413" s="21"/>
      <c r="E413" s="21"/>
      <c r="F413" s="21"/>
      <c r="I413" s="180"/>
      <c r="J413" s="180"/>
      <c r="M413" s="169"/>
      <c r="N413" s="169"/>
    </row>
    <row r="414" spans="2:14" ht="13">
      <c r="B414" s="1"/>
      <c r="C414" s="1"/>
      <c r="D414" s="21"/>
      <c r="E414" s="21"/>
      <c r="F414" s="21"/>
      <c r="I414" s="180"/>
      <c r="J414" s="180"/>
      <c r="M414" s="169"/>
      <c r="N414" s="169"/>
    </row>
    <row r="415" spans="2:14" ht="13">
      <c r="B415" s="1"/>
      <c r="C415" s="1"/>
      <c r="D415" s="21"/>
      <c r="E415" s="21"/>
      <c r="F415" s="21"/>
      <c r="I415" s="180"/>
      <c r="J415" s="180"/>
      <c r="M415" s="169"/>
      <c r="N415" s="169"/>
    </row>
    <row r="416" spans="2:14" ht="13">
      <c r="B416" s="1"/>
      <c r="C416" s="1"/>
      <c r="D416" s="21"/>
      <c r="E416" s="21"/>
      <c r="F416" s="21"/>
      <c r="I416" s="180"/>
      <c r="J416" s="180"/>
      <c r="M416" s="169"/>
      <c r="N416" s="169"/>
    </row>
    <row r="417" spans="2:14" ht="13">
      <c r="B417" s="1"/>
      <c r="C417" s="1"/>
      <c r="D417" s="21"/>
      <c r="E417" s="21"/>
      <c r="F417" s="21"/>
      <c r="I417" s="180"/>
      <c r="J417" s="180"/>
      <c r="M417" s="169"/>
      <c r="N417" s="169"/>
    </row>
    <row r="418" spans="2:14" ht="13">
      <c r="B418" s="1"/>
      <c r="C418" s="1"/>
      <c r="D418" s="21"/>
      <c r="E418" s="21"/>
      <c r="F418" s="21"/>
      <c r="I418" s="180"/>
      <c r="J418" s="180"/>
      <c r="M418" s="169"/>
      <c r="N418" s="169"/>
    </row>
    <row r="419" spans="2:14" ht="13">
      <c r="B419" s="1"/>
      <c r="C419" s="1"/>
      <c r="D419" s="21"/>
      <c r="E419" s="21"/>
      <c r="F419" s="21"/>
      <c r="I419" s="180"/>
      <c r="J419" s="180"/>
      <c r="M419" s="169"/>
      <c r="N419" s="169"/>
    </row>
    <row r="420" spans="2:14" ht="13">
      <c r="B420" s="1"/>
      <c r="C420" s="1"/>
      <c r="D420" s="21"/>
      <c r="E420" s="21"/>
      <c r="F420" s="21"/>
      <c r="I420" s="180"/>
      <c r="J420" s="180"/>
      <c r="M420" s="169"/>
      <c r="N420" s="169"/>
    </row>
    <row r="421" spans="2:14" ht="13">
      <c r="B421" s="1"/>
      <c r="C421" s="1"/>
      <c r="D421" s="21"/>
      <c r="E421" s="21"/>
      <c r="F421" s="21"/>
      <c r="I421" s="180"/>
      <c r="J421" s="180"/>
      <c r="M421" s="169"/>
      <c r="N421" s="169"/>
    </row>
    <row r="422" spans="2:14" ht="13">
      <c r="B422" s="1"/>
      <c r="C422" s="1"/>
      <c r="D422" s="21"/>
      <c r="E422" s="21"/>
      <c r="F422" s="21"/>
      <c r="I422" s="180"/>
      <c r="J422" s="180"/>
      <c r="M422" s="169"/>
      <c r="N422" s="169"/>
    </row>
    <row r="423" spans="2:14" ht="13">
      <c r="B423" s="1"/>
      <c r="C423" s="1"/>
      <c r="D423" s="21"/>
      <c r="E423" s="21"/>
      <c r="F423" s="21"/>
      <c r="I423" s="180"/>
      <c r="J423" s="180"/>
      <c r="M423" s="169"/>
      <c r="N423" s="169"/>
    </row>
    <row r="424" spans="2:14" ht="13">
      <c r="B424" s="1"/>
      <c r="C424" s="1"/>
      <c r="D424" s="21"/>
      <c r="E424" s="21"/>
      <c r="F424" s="21"/>
      <c r="I424" s="180"/>
      <c r="J424" s="180"/>
      <c r="M424" s="169"/>
      <c r="N424" s="169"/>
    </row>
    <row r="425" spans="2:14" ht="13">
      <c r="B425" s="1"/>
      <c r="C425" s="1"/>
      <c r="D425" s="21"/>
      <c r="E425" s="21"/>
      <c r="F425" s="21"/>
      <c r="I425" s="180"/>
      <c r="J425" s="180"/>
      <c r="M425" s="169"/>
      <c r="N425" s="169"/>
    </row>
    <row r="426" spans="2:14" ht="13">
      <c r="B426" s="1"/>
      <c r="C426" s="1"/>
      <c r="D426" s="21"/>
      <c r="E426" s="21"/>
      <c r="F426" s="21"/>
      <c r="I426" s="180"/>
      <c r="J426" s="180"/>
      <c r="M426" s="169"/>
      <c r="N426" s="169"/>
    </row>
    <row r="427" spans="2:14" ht="13">
      <c r="B427" s="1"/>
      <c r="C427" s="1"/>
      <c r="D427" s="21"/>
      <c r="E427" s="21"/>
      <c r="F427" s="21"/>
      <c r="I427" s="180"/>
      <c r="J427" s="180"/>
      <c r="M427" s="169"/>
      <c r="N427" s="169"/>
    </row>
    <row r="428" spans="2:14" ht="13">
      <c r="B428" s="1"/>
      <c r="C428" s="1"/>
      <c r="D428" s="21"/>
      <c r="E428" s="21"/>
      <c r="F428" s="21"/>
      <c r="I428" s="180"/>
      <c r="J428" s="180"/>
      <c r="M428" s="169"/>
      <c r="N428" s="169"/>
    </row>
    <row r="429" spans="2:14" ht="13">
      <c r="B429" s="1"/>
      <c r="C429" s="1"/>
      <c r="D429" s="21"/>
      <c r="E429" s="21"/>
      <c r="F429" s="21"/>
      <c r="I429" s="180"/>
      <c r="J429" s="180"/>
      <c r="M429" s="169"/>
      <c r="N429" s="169"/>
    </row>
    <row r="430" spans="2:14" ht="13">
      <c r="B430" s="1"/>
      <c r="C430" s="1"/>
      <c r="D430" s="21"/>
      <c r="E430" s="21"/>
      <c r="F430" s="21"/>
      <c r="I430" s="180"/>
      <c r="J430" s="180"/>
      <c r="M430" s="169"/>
      <c r="N430" s="169"/>
    </row>
    <row r="431" spans="2:14" ht="13">
      <c r="B431" s="1"/>
      <c r="C431" s="1"/>
      <c r="D431" s="21"/>
      <c r="E431" s="21"/>
      <c r="F431" s="21"/>
      <c r="I431" s="180"/>
      <c r="J431" s="180"/>
      <c r="M431" s="169"/>
      <c r="N431" s="169"/>
    </row>
    <row r="432" spans="2:14" ht="13">
      <c r="B432" s="1"/>
      <c r="C432" s="1"/>
      <c r="D432" s="21"/>
      <c r="E432" s="21"/>
      <c r="F432" s="21"/>
      <c r="I432" s="180"/>
      <c r="J432" s="180"/>
      <c r="M432" s="169"/>
      <c r="N432" s="169"/>
    </row>
    <row r="433" spans="2:14" ht="13">
      <c r="B433" s="1"/>
      <c r="C433" s="1"/>
      <c r="D433" s="21"/>
      <c r="E433" s="21"/>
      <c r="F433" s="21"/>
      <c r="I433" s="180"/>
      <c r="J433" s="180"/>
      <c r="M433" s="169"/>
      <c r="N433" s="169"/>
    </row>
    <row r="434" spans="2:14" ht="13">
      <c r="B434" s="1"/>
      <c r="C434" s="1"/>
      <c r="D434" s="21"/>
      <c r="E434" s="21"/>
      <c r="F434" s="21"/>
      <c r="I434" s="180"/>
      <c r="J434" s="180"/>
      <c r="M434" s="169"/>
      <c r="N434" s="169"/>
    </row>
    <row r="435" spans="2:14" ht="13">
      <c r="B435" s="1"/>
      <c r="C435" s="1"/>
      <c r="D435" s="21"/>
      <c r="E435" s="21"/>
      <c r="F435" s="21"/>
      <c r="I435" s="180"/>
      <c r="J435" s="180"/>
      <c r="M435" s="169"/>
      <c r="N435" s="169"/>
    </row>
    <row r="436" spans="2:14" ht="13">
      <c r="B436" s="1"/>
      <c r="C436" s="1"/>
      <c r="D436" s="21"/>
      <c r="E436" s="21"/>
      <c r="F436" s="21"/>
      <c r="I436" s="180"/>
      <c r="J436" s="180"/>
      <c r="M436" s="169"/>
      <c r="N436" s="169"/>
    </row>
    <row r="437" spans="2:14" ht="13">
      <c r="B437" s="1"/>
      <c r="C437" s="1"/>
      <c r="D437" s="21"/>
      <c r="E437" s="21"/>
      <c r="F437" s="21"/>
      <c r="I437" s="180"/>
      <c r="J437" s="180"/>
      <c r="M437" s="169"/>
      <c r="N437" s="169"/>
    </row>
    <row r="438" spans="2:14" ht="13">
      <c r="B438" s="1"/>
      <c r="C438" s="1"/>
      <c r="D438" s="21"/>
      <c r="E438" s="21"/>
      <c r="F438" s="21"/>
      <c r="I438" s="180"/>
      <c r="J438" s="180"/>
      <c r="M438" s="169"/>
      <c r="N438" s="169"/>
    </row>
    <row r="439" spans="2:14" ht="13">
      <c r="B439" s="1"/>
      <c r="C439" s="1"/>
      <c r="D439" s="21"/>
      <c r="E439" s="21"/>
      <c r="F439" s="21"/>
      <c r="I439" s="180"/>
      <c r="J439" s="180"/>
      <c r="M439" s="169"/>
      <c r="N439" s="169"/>
    </row>
    <row r="440" spans="2:14" ht="13">
      <c r="B440" s="1"/>
      <c r="C440" s="1"/>
      <c r="D440" s="21"/>
      <c r="E440" s="21"/>
      <c r="F440" s="21"/>
      <c r="I440" s="180"/>
      <c r="J440" s="180"/>
      <c r="M440" s="169"/>
      <c r="N440" s="169"/>
    </row>
    <row r="441" spans="2:14" ht="13">
      <c r="B441" s="1"/>
      <c r="C441" s="1"/>
      <c r="D441" s="21"/>
      <c r="E441" s="21"/>
      <c r="F441" s="21"/>
      <c r="I441" s="180"/>
      <c r="J441" s="180"/>
      <c r="M441" s="169"/>
      <c r="N441" s="169"/>
    </row>
    <row r="442" spans="2:14" ht="13">
      <c r="B442" s="1"/>
      <c r="C442" s="1"/>
      <c r="D442" s="21"/>
      <c r="E442" s="21"/>
      <c r="F442" s="21"/>
      <c r="I442" s="180"/>
      <c r="J442" s="180"/>
      <c r="M442" s="169"/>
      <c r="N442" s="169"/>
    </row>
    <row r="443" spans="2:14" ht="13">
      <c r="B443" s="1"/>
      <c r="C443" s="1"/>
      <c r="D443" s="21"/>
      <c r="E443" s="21"/>
      <c r="F443" s="21"/>
      <c r="I443" s="180"/>
      <c r="J443" s="180"/>
      <c r="M443" s="169"/>
      <c r="N443" s="169"/>
    </row>
    <row r="444" spans="2:14" ht="13">
      <c r="B444" s="1"/>
      <c r="C444" s="1"/>
      <c r="D444" s="21"/>
      <c r="E444" s="21"/>
      <c r="F444" s="21"/>
      <c r="I444" s="180"/>
      <c r="J444" s="180"/>
      <c r="M444" s="169"/>
      <c r="N444" s="169"/>
    </row>
    <row r="445" spans="2:14" ht="13">
      <c r="B445" s="1"/>
      <c r="C445" s="1"/>
      <c r="D445" s="21"/>
      <c r="E445" s="21"/>
      <c r="F445" s="21"/>
      <c r="I445" s="180"/>
      <c r="J445" s="180"/>
      <c r="M445" s="169"/>
      <c r="N445" s="169"/>
    </row>
    <row r="446" spans="2:14" ht="13">
      <c r="B446" s="1"/>
      <c r="C446" s="1"/>
      <c r="D446" s="21"/>
      <c r="E446" s="21"/>
      <c r="F446" s="21"/>
      <c r="I446" s="180"/>
      <c r="J446" s="180"/>
      <c r="M446" s="169"/>
      <c r="N446" s="169"/>
    </row>
    <row r="447" spans="2:14" ht="13">
      <c r="B447" s="1"/>
      <c r="C447" s="1"/>
      <c r="D447" s="21"/>
      <c r="E447" s="21"/>
      <c r="F447" s="21"/>
      <c r="I447" s="180"/>
      <c r="J447" s="180"/>
      <c r="M447" s="169"/>
      <c r="N447" s="169"/>
    </row>
    <row r="448" spans="2:14" ht="13">
      <c r="B448" s="1"/>
      <c r="C448" s="1"/>
      <c r="D448" s="21"/>
      <c r="E448" s="21"/>
      <c r="F448" s="21"/>
      <c r="I448" s="180"/>
      <c r="J448" s="180"/>
      <c r="M448" s="169"/>
      <c r="N448" s="169"/>
    </row>
    <row r="449" spans="2:14" ht="13">
      <c r="B449" s="1"/>
      <c r="C449" s="1"/>
      <c r="D449" s="21"/>
      <c r="E449" s="21"/>
      <c r="F449" s="21"/>
      <c r="I449" s="180"/>
      <c r="J449" s="180"/>
      <c r="M449" s="169"/>
      <c r="N449" s="169"/>
    </row>
    <row r="450" spans="2:14" ht="13">
      <c r="B450" s="1"/>
      <c r="C450" s="1"/>
      <c r="D450" s="21"/>
      <c r="E450" s="21"/>
      <c r="F450" s="21"/>
      <c r="I450" s="180"/>
      <c r="J450" s="180"/>
      <c r="M450" s="169"/>
      <c r="N450" s="169"/>
    </row>
    <row r="451" spans="2:14" ht="13">
      <c r="B451" s="1"/>
      <c r="C451" s="1"/>
      <c r="D451" s="21"/>
      <c r="E451" s="21"/>
      <c r="F451" s="21"/>
      <c r="I451" s="180"/>
      <c r="J451" s="180"/>
      <c r="M451" s="169"/>
      <c r="N451" s="169"/>
    </row>
    <row r="452" spans="2:14" ht="13">
      <c r="B452" s="1"/>
      <c r="C452" s="1"/>
      <c r="D452" s="21"/>
      <c r="E452" s="21"/>
      <c r="F452" s="21"/>
      <c r="I452" s="180"/>
      <c r="J452" s="180"/>
      <c r="M452" s="169"/>
      <c r="N452" s="169"/>
    </row>
    <row r="453" spans="2:14" ht="13">
      <c r="B453" s="1"/>
      <c r="C453" s="1"/>
      <c r="D453" s="21"/>
      <c r="E453" s="21"/>
      <c r="F453" s="21"/>
      <c r="I453" s="180"/>
      <c r="J453" s="180"/>
      <c r="M453" s="169"/>
      <c r="N453" s="169"/>
    </row>
    <row r="454" spans="2:14" ht="13">
      <c r="B454" s="1"/>
      <c r="C454" s="1"/>
      <c r="D454" s="21"/>
      <c r="E454" s="21"/>
      <c r="F454" s="21"/>
      <c r="I454" s="180"/>
      <c r="J454" s="180"/>
      <c r="M454" s="169"/>
      <c r="N454" s="169"/>
    </row>
    <row r="455" spans="2:14" ht="13">
      <c r="B455" s="1"/>
      <c r="C455" s="1"/>
      <c r="D455" s="21"/>
      <c r="E455" s="21"/>
      <c r="F455" s="21"/>
      <c r="I455" s="180"/>
      <c r="J455" s="180"/>
      <c r="M455" s="169"/>
      <c r="N455" s="169"/>
    </row>
    <row r="456" spans="2:14" ht="13">
      <c r="B456" s="1"/>
      <c r="C456" s="1"/>
      <c r="D456" s="21"/>
      <c r="E456" s="21"/>
      <c r="F456" s="21"/>
      <c r="I456" s="180"/>
      <c r="J456" s="180"/>
      <c r="M456" s="169"/>
      <c r="N456" s="169"/>
    </row>
    <row r="457" spans="2:14" ht="13">
      <c r="B457" s="1"/>
      <c r="C457" s="1"/>
      <c r="D457" s="21"/>
      <c r="E457" s="21"/>
      <c r="F457" s="21"/>
      <c r="I457" s="180"/>
      <c r="J457" s="180"/>
      <c r="M457" s="169"/>
      <c r="N457" s="169"/>
    </row>
    <row r="458" spans="2:14" ht="13">
      <c r="B458" s="1"/>
      <c r="C458" s="1"/>
      <c r="D458" s="21"/>
      <c r="E458" s="21"/>
      <c r="F458" s="21"/>
      <c r="I458" s="180"/>
      <c r="J458" s="180"/>
      <c r="M458" s="169"/>
      <c r="N458" s="169"/>
    </row>
    <row r="459" spans="2:14" ht="13">
      <c r="B459" s="1"/>
      <c r="C459" s="1"/>
      <c r="D459" s="21"/>
      <c r="E459" s="21"/>
      <c r="F459" s="21"/>
      <c r="I459" s="180"/>
      <c r="J459" s="180"/>
      <c r="M459" s="169"/>
      <c r="N459" s="169"/>
    </row>
    <row r="460" spans="2:14" ht="13">
      <c r="B460" s="1"/>
      <c r="C460" s="1"/>
      <c r="D460" s="21"/>
      <c r="E460" s="21"/>
      <c r="F460" s="21"/>
      <c r="I460" s="180"/>
      <c r="J460" s="180"/>
      <c r="M460" s="169"/>
      <c r="N460" s="169"/>
    </row>
    <row r="461" spans="2:14" ht="13">
      <c r="B461" s="1"/>
      <c r="C461" s="1"/>
      <c r="D461" s="21"/>
      <c r="E461" s="21"/>
      <c r="F461" s="21"/>
      <c r="I461" s="180"/>
      <c r="J461" s="180"/>
      <c r="M461" s="169"/>
      <c r="N461" s="169"/>
    </row>
    <row r="462" spans="2:14" ht="13">
      <c r="B462" s="1"/>
      <c r="C462" s="1"/>
      <c r="D462" s="21"/>
      <c r="E462" s="21"/>
      <c r="F462" s="21"/>
      <c r="I462" s="180"/>
      <c r="J462" s="180"/>
      <c r="M462" s="169"/>
      <c r="N462" s="169"/>
    </row>
    <row r="463" spans="2:14" ht="13">
      <c r="B463" s="1"/>
      <c r="C463" s="1"/>
      <c r="D463" s="21"/>
      <c r="E463" s="21"/>
      <c r="F463" s="21"/>
      <c r="I463" s="180"/>
      <c r="J463" s="180"/>
      <c r="M463" s="169"/>
      <c r="N463" s="169"/>
    </row>
    <row r="464" spans="2:14" ht="13">
      <c r="B464" s="1"/>
      <c r="C464" s="1"/>
      <c r="D464" s="21"/>
      <c r="E464" s="21"/>
      <c r="F464" s="21"/>
      <c r="I464" s="180"/>
      <c r="J464" s="180"/>
      <c r="M464" s="169"/>
      <c r="N464" s="169"/>
    </row>
    <row r="465" spans="2:14" ht="13">
      <c r="B465" s="1"/>
      <c r="C465" s="1"/>
      <c r="D465" s="21"/>
      <c r="E465" s="21"/>
      <c r="F465" s="21"/>
      <c r="I465" s="180"/>
      <c r="J465" s="180"/>
      <c r="M465" s="169"/>
      <c r="N465" s="169"/>
    </row>
    <row r="466" spans="2:14" ht="13">
      <c r="B466" s="1"/>
      <c r="C466" s="1"/>
      <c r="D466" s="21"/>
      <c r="E466" s="21"/>
      <c r="F466" s="21"/>
      <c r="I466" s="180"/>
      <c r="J466" s="180"/>
      <c r="M466" s="169"/>
      <c r="N466" s="169"/>
    </row>
    <row r="467" spans="2:14" ht="13">
      <c r="B467" s="1"/>
      <c r="C467" s="1"/>
      <c r="D467" s="21"/>
      <c r="E467" s="21"/>
      <c r="F467" s="21"/>
      <c r="I467" s="180"/>
      <c r="J467" s="180"/>
      <c r="M467" s="169"/>
      <c r="N467" s="169"/>
    </row>
    <row r="468" spans="2:14" ht="13">
      <c r="B468" s="1"/>
      <c r="C468" s="1"/>
      <c r="D468" s="21"/>
      <c r="E468" s="21"/>
      <c r="F468" s="21"/>
      <c r="I468" s="180"/>
      <c r="J468" s="180"/>
      <c r="M468" s="169"/>
      <c r="N468" s="169"/>
    </row>
    <row r="469" spans="2:14" ht="13">
      <c r="B469" s="1"/>
      <c r="C469" s="1"/>
      <c r="D469" s="21"/>
      <c r="E469" s="21"/>
      <c r="F469" s="21"/>
      <c r="I469" s="180"/>
      <c r="J469" s="180"/>
      <c r="M469" s="169"/>
      <c r="N469" s="169"/>
    </row>
    <row r="470" spans="2:14" ht="13">
      <c r="B470" s="1"/>
      <c r="C470" s="1"/>
      <c r="D470" s="21"/>
      <c r="E470" s="21"/>
      <c r="F470" s="21"/>
      <c r="I470" s="180"/>
      <c r="J470" s="180"/>
      <c r="M470" s="169"/>
      <c r="N470" s="169"/>
    </row>
    <row r="471" spans="2:14" ht="13">
      <c r="B471" s="1"/>
      <c r="C471" s="1"/>
      <c r="D471" s="21"/>
      <c r="E471" s="21"/>
      <c r="F471" s="21"/>
      <c r="I471" s="180"/>
      <c r="J471" s="180"/>
      <c r="M471" s="169"/>
      <c r="N471" s="169"/>
    </row>
    <row r="472" spans="2:14" ht="13">
      <c r="B472" s="1"/>
      <c r="C472" s="1"/>
      <c r="D472" s="21"/>
      <c r="E472" s="21"/>
      <c r="F472" s="21"/>
      <c r="I472" s="180"/>
      <c r="J472" s="180"/>
      <c r="M472" s="169"/>
      <c r="N472" s="169"/>
    </row>
    <row r="473" spans="2:14" ht="13">
      <c r="B473" s="1"/>
      <c r="C473" s="1"/>
      <c r="D473" s="21"/>
      <c r="E473" s="21"/>
      <c r="F473" s="21"/>
      <c r="I473" s="180"/>
      <c r="J473" s="180"/>
      <c r="M473" s="169"/>
      <c r="N473" s="169"/>
    </row>
    <row r="474" spans="2:14" ht="13">
      <c r="B474" s="1"/>
      <c r="C474" s="1"/>
      <c r="D474" s="21"/>
      <c r="E474" s="21"/>
      <c r="F474" s="21"/>
      <c r="I474" s="180"/>
      <c r="J474" s="180"/>
      <c r="M474" s="169"/>
      <c r="N474" s="169"/>
    </row>
    <row r="475" spans="2:14" ht="13">
      <c r="B475" s="1"/>
      <c r="C475" s="1"/>
      <c r="D475" s="21"/>
      <c r="E475" s="21"/>
      <c r="F475" s="21"/>
      <c r="I475" s="180"/>
      <c r="J475" s="180"/>
      <c r="M475" s="169"/>
      <c r="N475" s="169"/>
    </row>
    <row r="476" spans="2:14" ht="13">
      <c r="B476" s="1"/>
      <c r="C476" s="1"/>
      <c r="D476" s="21"/>
      <c r="E476" s="21"/>
      <c r="F476" s="21"/>
      <c r="I476" s="180"/>
      <c r="J476" s="180"/>
      <c r="M476" s="169"/>
      <c r="N476" s="169"/>
    </row>
    <row r="477" spans="2:14" ht="13">
      <c r="B477" s="1"/>
      <c r="C477" s="1"/>
      <c r="D477" s="21"/>
      <c r="E477" s="21"/>
      <c r="F477" s="21"/>
      <c r="I477" s="180"/>
      <c r="J477" s="180"/>
      <c r="M477" s="169"/>
      <c r="N477" s="169"/>
    </row>
    <row r="478" spans="2:14" ht="13">
      <c r="B478" s="1"/>
      <c r="C478" s="1"/>
      <c r="D478" s="21"/>
      <c r="E478" s="21"/>
      <c r="F478" s="21"/>
      <c r="I478" s="180"/>
      <c r="J478" s="180"/>
      <c r="M478" s="169"/>
      <c r="N478" s="169"/>
    </row>
    <row r="479" spans="2:14" ht="13">
      <c r="B479" s="1"/>
      <c r="C479" s="1"/>
      <c r="D479" s="21"/>
      <c r="E479" s="21"/>
      <c r="F479" s="21"/>
      <c r="I479" s="180"/>
      <c r="J479" s="180"/>
      <c r="M479" s="169"/>
      <c r="N479" s="169"/>
    </row>
    <row r="480" spans="2:14" ht="13">
      <c r="B480" s="1"/>
      <c r="C480" s="1"/>
      <c r="D480" s="21"/>
      <c r="E480" s="21"/>
      <c r="F480" s="21"/>
      <c r="I480" s="180"/>
      <c r="J480" s="180"/>
      <c r="M480" s="169"/>
      <c r="N480" s="169"/>
    </row>
    <row r="481" spans="2:14" ht="13">
      <c r="B481" s="1"/>
      <c r="C481" s="1"/>
      <c r="D481" s="21"/>
      <c r="E481" s="21"/>
      <c r="F481" s="21"/>
      <c r="I481" s="180"/>
      <c r="J481" s="180"/>
      <c r="M481" s="169"/>
      <c r="N481" s="169"/>
    </row>
    <row r="482" spans="2:14" ht="13">
      <c r="B482" s="1"/>
      <c r="C482" s="1"/>
      <c r="D482" s="21"/>
      <c r="E482" s="21"/>
      <c r="F482" s="21"/>
      <c r="I482" s="180"/>
      <c r="J482" s="180"/>
      <c r="M482" s="169"/>
      <c r="N482" s="169"/>
    </row>
    <row r="483" spans="2:14" ht="13">
      <c r="B483" s="1"/>
      <c r="C483" s="1"/>
      <c r="D483" s="21"/>
      <c r="E483" s="21"/>
      <c r="F483" s="21"/>
      <c r="I483" s="180"/>
      <c r="J483" s="180"/>
      <c r="M483" s="169"/>
      <c r="N483" s="169"/>
    </row>
    <row r="484" spans="2:14" ht="13">
      <c r="B484" s="1"/>
      <c r="C484" s="1"/>
      <c r="D484" s="21"/>
      <c r="E484" s="21"/>
      <c r="F484" s="21"/>
      <c r="I484" s="180"/>
      <c r="J484" s="180"/>
      <c r="M484" s="169"/>
      <c r="N484" s="169"/>
    </row>
    <row r="485" spans="2:14" ht="13">
      <c r="B485" s="1"/>
      <c r="C485" s="1"/>
      <c r="D485" s="21"/>
      <c r="E485" s="21"/>
      <c r="F485" s="21"/>
      <c r="I485" s="180"/>
      <c r="J485" s="180"/>
      <c r="M485" s="169"/>
      <c r="N485" s="169"/>
    </row>
    <row r="486" spans="2:14" ht="13">
      <c r="B486" s="1"/>
      <c r="C486" s="1"/>
      <c r="D486" s="21"/>
      <c r="E486" s="21"/>
      <c r="F486" s="21"/>
      <c r="I486" s="180"/>
      <c r="J486" s="180"/>
      <c r="M486" s="169"/>
      <c r="N486" s="169"/>
    </row>
    <row r="487" spans="2:14" ht="13">
      <c r="B487" s="1"/>
      <c r="C487" s="1"/>
      <c r="D487" s="21"/>
      <c r="E487" s="21"/>
      <c r="F487" s="21"/>
      <c r="I487" s="180"/>
      <c r="J487" s="180"/>
      <c r="M487" s="169"/>
      <c r="N487" s="169"/>
    </row>
    <row r="488" spans="2:14" ht="13">
      <c r="B488" s="1"/>
      <c r="C488" s="1"/>
      <c r="D488" s="21"/>
      <c r="E488" s="21"/>
      <c r="F488" s="21"/>
      <c r="I488" s="180"/>
      <c r="J488" s="180"/>
      <c r="M488" s="169"/>
      <c r="N488" s="169"/>
    </row>
    <row r="489" spans="2:14" ht="13">
      <c r="B489" s="1"/>
      <c r="C489" s="1"/>
      <c r="D489" s="21"/>
      <c r="E489" s="21"/>
      <c r="F489" s="21"/>
      <c r="I489" s="180"/>
      <c r="J489" s="180"/>
      <c r="M489" s="169"/>
      <c r="N489" s="169"/>
    </row>
    <row r="490" spans="2:14" ht="13">
      <c r="B490" s="1"/>
      <c r="C490" s="1"/>
      <c r="D490" s="21"/>
      <c r="E490" s="21"/>
      <c r="F490" s="21"/>
      <c r="I490" s="180"/>
      <c r="J490" s="180"/>
      <c r="M490" s="169"/>
      <c r="N490" s="169"/>
    </row>
    <row r="491" spans="2:14" ht="13">
      <c r="B491" s="1"/>
      <c r="C491" s="1"/>
      <c r="D491" s="21"/>
      <c r="E491" s="21"/>
      <c r="F491" s="21"/>
      <c r="I491" s="180"/>
      <c r="J491" s="180"/>
      <c r="M491" s="169"/>
      <c r="N491" s="169"/>
    </row>
    <row r="492" spans="2:14" ht="13">
      <c r="B492" s="1"/>
      <c r="C492" s="1"/>
      <c r="D492" s="21"/>
      <c r="E492" s="21"/>
      <c r="F492" s="21"/>
      <c r="I492" s="180"/>
      <c r="J492" s="180"/>
      <c r="M492" s="169"/>
      <c r="N492" s="169"/>
    </row>
    <row r="493" spans="2:14" ht="13">
      <c r="B493" s="1"/>
      <c r="C493" s="1"/>
      <c r="D493" s="21"/>
      <c r="E493" s="21"/>
      <c r="F493" s="21"/>
      <c r="I493" s="180"/>
      <c r="J493" s="180"/>
      <c r="M493" s="169"/>
      <c r="N493" s="169"/>
    </row>
    <row r="494" spans="2:14" ht="13">
      <c r="B494" s="1"/>
      <c r="C494" s="1"/>
      <c r="D494" s="21"/>
      <c r="E494" s="21"/>
      <c r="F494" s="21"/>
      <c r="I494" s="180"/>
      <c r="J494" s="180"/>
      <c r="M494" s="169"/>
      <c r="N494" s="169"/>
    </row>
    <row r="495" spans="2:14" ht="13">
      <c r="B495" s="1"/>
      <c r="C495" s="1"/>
      <c r="D495" s="21"/>
      <c r="E495" s="21"/>
      <c r="F495" s="21"/>
      <c r="I495" s="180"/>
      <c r="J495" s="180"/>
      <c r="M495" s="169"/>
      <c r="N495" s="169"/>
    </row>
    <row r="496" spans="2:14" ht="13">
      <c r="B496" s="1"/>
      <c r="C496" s="1"/>
      <c r="D496" s="21"/>
      <c r="E496" s="21"/>
      <c r="F496" s="21"/>
      <c r="I496" s="180"/>
      <c r="J496" s="180"/>
      <c r="M496" s="169"/>
      <c r="N496" s="169"/>
    </row>
    <row r="497" spans="2:14" ht="13">
      <c r="B497" s="1"/>
      <c r="C497" s="1"/>
      <c r="D497" s="21"/>
      <c r="E497" s="21"/>
      <c r="F497" s="21"/>
      <c r="I497" s="180"/>
      <c r="J497" s="180"/>
      <c r="M497" s="169"/>
      <c r="N497" s="169"/>
    </row>
    <row r="498" spans="2:14" ht="13">
      <c r="B498" s="1"/>
      <c r="C498" s="1"/>
      <c r="D498" s="21"/>
      <c r="E498" s="21"/>
      <c r="F498" s="21"/>
      <c r="I498" s="180"/>
      <c r="J498" s="180"/>
      <c r="M498" s="169"/>
      <c r="N498" s="169"/>
    </row>
    <row r="499" spans="2:14" ht="13">
      <c r="B499" s="1"/>
      <c r="C499" s="1"/>
      <c r="D499" s="21"/>
      <c r="E499" s="21"/>
      <c r="F499" s="21"/>
      <c r="I499" s="180"/>
      <c r="J499" s="180"/>
      <c r="M499" s="169"/>
      <c r="N499" s="169"/>
    </row>
    <row r="500" spans="2:14" ht="13">
      <c r="B500" s="1"/>
      <c r="C500" s="1"/>
      <c r="D500" s="21"/>
      <c r="E500" s="21"/>
      <c r="F500" s="21"/>
      <c r="I500" s="180"/>
      <c r="J500" s="180"/>
      <c r="M500" s="169"/>
      <c r="N500" s="169"/>
    </row>
    <row r="501" spans="2:14" ht="13">
      <c r="B501" s="1"/>
      <c r="C501" s="1"/>
      <c r="D501" s="21"/>
      <c r="E501" s="21"/>
      <c r="F501" s="21"/>
      <c r="I501" s="180"/>
      <c r="J501" s="180"/>
      <c r="M501" s="169"/>
      <c r="N501" s="169"/>
    </row>
    <row r="502" spans="2:14" ht="13">
      <c r="B502" s="1"/>
      <c r="C502" s="1"/>
      <c r="D502" s="21"/>
      <c r="E502" s="21"/>
      <c r="F502" s="21"/>
      <c r="I502" s="180"/>
      <c r="J502" s="180"/>
      <c r="M502" s="169"/>
      <c r="N502" s="169"/>
    </row>
    <row r="503" spans="2:14" ht="13">
      <c r="B503" s="1"/>
      <c r="C503" s="1"/>
      <c r="D503" s="21"/>
      <c r="E503" s="21"/>
      <c r="F503" s="21"/>
      <c r="I503" s="180"/>
      <c r="J503" s="180"/>
      <c r="M503" s="169"/>
      <c r="N503" s="169"/>
    </row>
    <row r="504" spans="2:14" ht="13">
      <c r="B504" s="1"/>
      <c r="C504" s="1"/>
      <c r="D504" s="21"/>
      <c r="E504" s="21"/>
      <c r="F504" s="21"/>
      <c r="I504" s="180"/>
      <c r="J504" s="180"/>
      <c r="M504" s="169"/>
      <c r="N504" s="169"/>
    </row>
    <row r="505" spans="2:14" ht="13">
      <c r="B505" s="1"/>
      <c r="C505" s="1"/>
      <c r="D505" s="21"/>
      <c r="E505" s="21"/>
      <c r="F505" s="21"/>
      <c r="I505" s="180"/>
      <c r="J505" s="180"/>
      <c r="M505" s="169"/>
      <c r="N505" s="169"/>
    </row>
    <row r="506" spans="2:14" ht="13">
      <c r="B506" s="1"/>
      <c r="C506" s="1"/>
      <c r="D506" s="21"/>
      <c r="E506" s="21"/>
      <c r="F506" s="21"/>
      <c r="I506" s="180"/>
      <c r="J506" s="180"/>
      <c r="M506" s="169"/>
      <c r="N506" s="169"/>
    </row>
    <row r="507" spans="2:14" ht="13">
      <c r="B507" s="1"/>
      <c r="C507" s="1"/>
      <c r="D507" s="21"/>
      <c r="E507" s="21"/>
      <c r="F507" s="21"/>
      <c r="I507" s="180"/>
      <c r="J507" s="180"/>
      <c r="M507" s="169"/>
      <c r="N507" s="169"/>
    </row>
    <row r="508" spans="2:14" ht="13">
      <c r="B508" s="1"/>
      <c r="C508" s="1"/>
      <c r="D508" s="21"/>
      <c r="E508" s="21"/>
      <c r="F508" s="21"/>
      <c r="I508" s="180"/>
      <c r="J508" s="180"/>
      <c r="M508" s="169"/>
      <c r="N508" s="169"/>
    </row>
    <row r="509" spans="2:14" ht="13">
      <c r="B509" s="1"/>
      <c r="C509" s="1"/>
      <c r="D509" s="21"/>
      <c r="E509" s="21"/>
      <c r="F509" s="21"/>
      <c r="I509" s="180"/>
      <c r="J509" s="180"/>
      <c r="M509" s="169"/>
      <c r="N509" s="169"/>
    </row>
    <row r="510" spans="2:14" ht="13">
      <c r="B510" s="1"/>
      <c r="C510" s="1"/>
      <c r="D510" s="21"/>
      <c r="E510" s="21"/>
      <c r="F510" s="21"/>
      <c r="I510" s="180"/>
      <c r="J510" s="180"/>
      <c r="M510" s="169"/>
      <c r="N510" s="169"/>
    </row>
    <row r="511" spans="2:14" ht="13">
      <c r="B511" s="1"/>
      <c r="C511" s="1"/>
      <c r="D511" s="21"/>
      <c r="E511" s="21"/>
      <c r="F511" s="21"/>
      <c r="I511" s="180"/>
      <c r="J511" s="180"/>
      <c r="M511" s="169"/>
      <c r="N511" s="169"/>
    </row>
    <row r="512" spans="2:14" ht="13">
      <c r="B512" s="1"/>
      <c r="C512" s="1"/>
      <c r="D512" s="21"/>
      <c r="E512" s="21"/>
      <c r="F512" s="21"/>
      <c r="I512" s="180"/>
      <c r="J512" s="180"/>
      <c r="M512" s="169"/>
      <c r="N512" s="169"/>
    </row>
    <row r="513" spans="2:14" ht="13">
      <c r="B513" s="1"/>
      <c r="C513" s="1"/>
      <c r="D513" s="21"/>
      <c r="E513" s="21"/>
      <c r="F513" s="21"/>
      <c r="I513" s="180"/>
      <c r="J513" s="180"/>
      <c r="M513" s="169"/>
      <c r="N513" s="169"/>
    </row>
    <row r="514" spans="2:14" ht="13">
      <c r="B514" s="1"/>
      <c r="C514" s="1"/>
      <c r="D514" s="21"/>
      <c r="E514" s="21"/>
      <c r="F514" s="21"/>
      <c r="I514" s="180"/>
      <c r="J514" s="180"/>
      <c r="M514" s="169"/>
      <c r="N514" s="169"/>
    </row>
    <row r="515" spans="2:14" ht="13">
      <c r="B515" s="1"/>
      <c r="C515" s="1"/>
      <c r="D515" s="21"/>
      <c r="E515" s="21"/>
      <c r="F515" s="21"/>
      <c r="I515" s="180"/>
      <c r="J515" s="180"/>
      <c r="M515" s="169"/>
      <c r="N515" s="169"/>
    </row>
    <row r="516" spans="2:14" ht="13">
      <c r="B516" s="1"/>
      <c r="C516" s="1"/>
      <c r="D516" s="21"/>
      <c r="E516" s="21"/>
      <c r="F516" s="21"/>
      <c r="I516" s="180"/>
      <c r="J516" s="180"/>
      <c r="M516" s="169"/>
      <c r="N516" s="169"/>
    </row>
    <row r="517" spans="2:14" ht="13">
      <c r="B517" s="1"/>
      <c r="C517" s="1"/>
      <c r="D517" s="21"/>
      <c r="E517" s="21"/>
      <c r="F517" s="21"/>
      <c r="I517" s="180"/>
      <c r="J517" s="180"/>
      <c r="M517" s="169"/>
      <c r="N517" s="169"/>
    </row>
    <row r="518" spans="2:14" ht="13">
      <c r="B518" s="1"/>
      <c r="C518" s="1"/>
      <c r="D518" s="21"/>
      <c r="E518" s="21"/>
      <c r="F518" s="21"/>
      <c r="I518" s="180"/>
      <c r="J518" s="180"/>
      <c r="M518" s="169"/>
      <c r="N518" s="169"/>
    </row>
    <row r="519" spans="2:14" ht="13">
      <c r="B519" s="1"/>
      <c r="C519" s="1"/>
      <c r="D519" s="21"/>
      <c r="E519" s="21"/>
      <c r="F519" s="21"/>
      <c r="I519" s="180"/>
      <c r="J519" s="180"/>
      <c r="M519" s="169"/>
      <c r="N519" s="169"/>
    </row>
    <row r="520" spans="2:14" ht="13">
      <c r="B520" s="1"/>
      <c r="C520" s="1"/>
      <c r="D520" s="21"/>
      <c r="E520" s="21"/>
      <c r="F520" s="21"/>
      <c r="I520" s="180"/>
      <c r="J520" s="180"/>
      <c r="M520" s="169"/>
      <c r="N520" s="169"/>
    </row>
    <row r="521" spans="2:14" ht="13">
      <c r="B521" s="1"/>
      <c r="C521" s="1"/>
      <c r="D521" s="21"/>
      <c r="E521" s="21"/>
      <c r="F521" s="21"/>
      <c r="I521" s="180"/>
      <c r="J521" s="180"/>
      <c r="M521" s="169"/>
      <c r="N521" s="169"/>
    </row>
    <row r="522" spans="2:14" ht="13">
      <c r="B522" s="1"/>
      <c r="C522" s="1"/>
      <c r="D522" s="21"/>
      <c r="E522" s="21"/>
      <c r="F522" s="21"/>
      <c r="I522" s="180"/>
      <c r="J522" s="180"/>
      <c r="M522" s="169"/>
      <c r="N522" s="169"/>
    </row>
    <row r="523" spans="2:14" ht="13">
      <c r="B523" s="1"/>
      <c r="C523" s="1"/>
      <c r="D523" s="21"/>
      <c r="E523" s="21"/>
      <c r="F523" s="21"/>
      <c r="I523" s="180"/>
      <c r="J523" s="180"/>
      <c r="M523" s="169"/>
      <c r="N523" s="169"/>
    </row>
    <row r="524" spans="2:14" ht="13">
      <c r="B524" s="1"/>
      <c r="C524" s="1"/>
      <c r="D524" s="21"/>
      <c r="E524" s="21"/>
      <c r="F524" s="21"/>
      <c r="I524" s="180"/>
      <c r="J524" s="180"/>
      <c r="M524" s="169"/>
      <c r="N524" s="169"/>
    </row>
    <row r="525" spans="2:14" ht="13">
      <c r="B525" s="1"/>
      <c r="C525" s="1"/>
      <c r="D525" s="21"/>
      <c r="E525" s="21"/>
      <c r="F525" s="21"/>
      <c r="I525" s="180"/>
      <c r="J525" s="180"/>
      <c r="M525" s="169"/>
      <c r="N525" s="169"/>
    </row>
    <row r="526" spans="2:14" ht="13">
      <c r="B526" s="1"/>
      <c r="C526" s="1"/>
      <c r="D526" s="21"/>
      <c r="E526" s="21"/>
      <c r="F526" s="21"/>
      <c r="I526" s="180"/>
      <c r="J526" s="180"/>
      <c r="M526" s="169"/>
      <c r="N526" s="169"/>
    </row>
    <row r="527" spans="2:14" ht="13">
      <c r="B527" s="1"/>
      <c r="C527" s="1"/>
      <c r="D527" s="21"/>
      <c r="E527" s="21"/>
      <c r="F527" s="21"/>
      <c r="I527" s="180"/>
      <c r="J527" s="180"/>
      <c r="M527" s="169"/>
      <c r="N527" s="169"/>
    </row>
    <row r="528" spans="2:14" ht="13">
      <c r="B528" s="1"/>
      <c r="C528" s="1"/>
      <c r="D528" s="21"/>
      <c r="E528" s="21"/>
      <c r="F528" s="21"/>
      <c r="I528" s="180"/>
      <c r="J528" s="180"/>
      <c r="M528" s="169"/>
      <c r="N528" s="169"/>
    </row>
    <row r="529" spans="2:14" ht="13">
      <c r="B529" s="1"/>
      <c r="C529" s="1"/>
      <c r="D529" s="21"/>
      <c r="E529" s="21"/>
      <c r="F529" s="21"/>
      <c r="I529" s="180"/>
      <c r="J529" s="180"/>
      <c r="M529" s="169"/>
      <c r="N529" s="169"/>
    </row>
    <row r="530" spans="2:14" ht="13">
      <c r="B530" s="1"/>
      <c r="C530" s="1"/>
      <c r="D530" s="21"/>
      <c r="E530" s="21"/>
      <c r="F530" s="21"/>
      <c r="I530" s="180"/>
      <c r="J530" s="180"/>
      <c r="M530" s="169"/>
      <c r="N530" s="169"/>
    </row>
    <row r="531" spans="2:14" ht="13">
      <c r="B531" s="1"/>
      <c r="C531" s="1"/>
      <c r="D531" s="21"/>
      <c r="E531" s="21"/>
      <c r="F531" s="21"/>
      <c r="I531" s="180"/>
      <c r="J531" s="180"/>
      <c r="M531" s="169"/>
      <c r="N531" s="169"/>
    </row>
    <row r="532" spans="2:14" ht="13">
      <c r="B532" s="1"/>
      <c r="C532" s="1"/>
      <c r="D532" s="21"/>
      <c r="E532" s="21"/>
      <c r="F532" s="21"/>
      <c r="I532" s="180"/>
      <c r="J532" s="180"/>
      <c r="M532" s="169"/>
      <c r="N532" s="169"/>
    </row>
    <row r="533" spans="2:14" ht="13">
      <c r="B533" s="1"/>
      <c r="C533" s="1"/>
      <c r="D533" s="21"/>
      <c r="E533" s="21"/>
      <c r="F533" s="21"/>
      <c r="I533" s="180"/>
      <c r="J533" s="180"/>
      <c r="M533" s="169"/>
      <c r="N533" s="169"/>
    </row>
    <row r="534" spans="2:14" ht="13">
      <c r="B534" s="1"/>
      <c r="C534" s="1"/>
      <c r="D534" s="21"/>
      <c r="E534" s="21"/>
      <c r="F534" s="21"/>
      <c r="I534" s="180"/>
      <c r="J534" s="180"/>
      <c r="M534" s="169"/>
      <c r="N534" s="169"/>
    </row>
    <row r="535" spans="2:14" ht="13">
      <c r="B535" s="1"/>
      <c r="C535" s="1"/>
      <c r="D535" s="21"/>
      <c r="E535" s="21"/>
      <c r="F535" s="21"/>
      <c r="I535" s="180"/>
      <c r="J535" s="180"/>
      <c r="M535" s="169"/>
      <c r="N535" s="169"/>
    </row>
    <row r="536" spans="2:14" ht="13">
      <c r="B536" s="1"/>
      <c r="C536" s="1"/>
      <c r="D536" s="21"/>
      <c r="E536" s="21"/>
      <c r="F536" s="21"/>
      <c r="I536" s="180"/>
      <c r="J536" s="180"/>
      <c r="M536" s="169"/>
      <c r="N536" s="169"/>
    </row>
    <row r="537" spans="2:14" ht="13">
      <c r="B537" s="1"/>
      <c r="C537" s="1"/>
      <c r="D537" s="21"/>
      <c r="E537" s="21"/>
      <c r="F537" s="21"/>
      <c r="I537" s="180"/>
      <c r="J537" s="180"/>
      <c r="M537" s="169"/>
      <c r="N537" s="169"/>
    </row>
    <row r="538" spans="2:14" ht="13">
      <c r="B538" s="1"/>
      <c r="C538" s="1"/>
      <c r="D538" s="21"/>
      <c r="E538" s="21"/>
      <c r="F538" s="21"/>
      <c r="I538" s="180"/>
      <c r="J538" s="180"/>
      <c r="M538" s="169"/>
      <c r="N538" s="169"/>
    </row>
    <row r="539" spans="2:14" ht="13">
      <c r="B539" s="1"/>
      <c r="C539" s="1"/>
      <c r="D539" s="21"/>
      <c r="E539" s="21"/>
      <c r="F539" s="21"/>
      <c r="I539" s="180"/>
      <c r="J539" s="180"/>
      <c r="M539" s="169"/>
      <c r="N539" s="169"/>
    </row>
    <row r="540" spans="2:14" ht="13">
      <c r="B540" s="1"/>
      <c r="C540" s="1"/>
      <c r="D540" s="21"/>
      <c r="E540" s="21"/>
      <c r="F540" s="21"/>
      <c r="I540" s="180"/>
      <c r="J540" s="180"/>
      <c r="M540" s="169"/>
      <c r="N540" s="169"/>
    </row>
    <row r="541" spans="2:14" ht="13">
      <c r="B541" s="1"/>
      <c r="C541" s="1"/>
      <c r="D541" s="21"/>
      <c r="E541" s="21"/>
      <c r="F541" s="21"/>
      <c r="I541" s="180"/>
      <c r="J541" s="180"/>
      <c r="M541" s="169"/>
      <c r="N541" s="169"/>
    </row>
    <row r="542" spans="2:14" ht="13">
      <c r="B542" s="1"/>
      <c r="C542" s="1"/>
      <c r="D542" s="21"/>
      <c r="E542" s="21"/>
      <c r="F542" s="21"/>
      <c r="I542" s="180"/>
      <c r="J542" s="180"/>
      <c r="M542" s="169"/>
      <c r="N542" s="169"/>
    </row>
    <row r="543" spans="2:14" ht="13">
      <c r="B543" s="1"/>
      <c r="C543" s="1"/>
      <c r="D543" s="21"/>
      <c r="E543" s="21"/>
      <c r="F543" s="21"/>
      <c r="I543" s="180"/>
      <c r="J543" s="180"/>
      <c r="M543" s="169"/>
      <c r="N543" s="169"/>
    </row>
    <row r="544" spans="2:14" ht="13">
      <c r="B544" s="1"/>
      <c r="C544" s="1"/>
      <c r="D544" s="21"/>
      <c r="E544" s="21"/>
      <c r="F544" s="21"/>
      <c r="I544" s="180"/>
      <c r="J544" s="180"/>
      <c r="M544" s="169"/>
      <c r="N544" s="169"/>
    </row>
    <row r="545" spans="2:14" ht="13">
      <c r="B545" s="1"/>
      <c r="C545" s="1"/>
      <c r="D545" s="21"/>
      <c r="E545" s="21"/>
      <c r="F545" s="21"/>
      <c r="I545" s="180"/>
      <c r="J545" s="180"/>
      <c r="M545" s="169"/>
      <c r="N545" s="169"/>
    </row>
    <row r="546" spans="2:14" ht="13">
      <c r="B546" s="1"/>
      <c r="C546" s="1"/>
      <c r="D546" s="21"/>
      <c r="E546" s="21"/>
      <c r="F546" s="21"/>
      <c r="I546" s="180"/>
      <c r="J546" s="180"/>
      <c r="M546" s="169"/>
      <c r="N546" s="169"/>
    </row>
    <row r="547" spans="2:14" ht="13">
      <c r="B547" s="1"/>
      <c r="C547" s="1"/>
      <c r="D547" s="21"/>
      <c r="E547" s="21"/>
      <c r="F547" s="21"/>
      <c r="I547" s="180"/>
      <c r="J547" s="180"/>
      <c r="M547" s="169"/>
      <c r="N547" s="169"/>
    </row>
    <row r="548" spans="2:14" ht="13">
      <c r="B548" s="1"/>
      <c r="C548" s="1"/>
      <c r="D548" s="21"/>
      <c r="E548" s="21"/>
      <c r="F548" s="21"/>
      <c r="I548" s="180"/>
      <c r="J548" s="180"/>
      <c r="M548" s="169"/>
      <c r="N548" s="169"/>
    </row>
    <row r="549" spans="2:14" ht="13">
      <c r="B549" s="1"/>
      <c r="C549" s="1"/>
      <c r="D549" s="21"/>
      <c r="E549" s="21"/>
      <c r="F549" s="21"/>
      <c r="I549" s="180"/>
      <c r="J549" s="180"/>
      <c r="M549" s="169"/>
      <c r="N549" s="169"/>
    </row>
    <row r="550" spans="2:14" ht="13">
      <c r="B550" s="1"/>
      <c r="C550" s="1"/>
      <c r="D550" s="21"/>
      <c r="E550" s="21"/>
      <c r="F550" s="21"/>
      <c r="I550" s="180"/>
      <c r="J550" s="180"/>
      <c r="M550" s="169"/>
      <c r="N550" s="169"/>
    </row>
    <row r="551" spans="2:14" ht="13">
      <c r="B551" s="1"/>
      <c r="C551" s="1"/>
      <c r="D551" s="21"/>
      <c r="E551" s="21"/>
      <c r="F551" s="21"/>
      <c r="I551" s="180"/>
      <c r="J551" s="180"/>
      <c r="M551" s="169"/>
      <c r="N551" s="169"/>
    </row>
    <row r="552" spans="2:14" ht="13">
      <c r="B552" s="1"/>
      <c r="C552" s="1"/>
      <c r="D552" s="21"/>
      <c r="E552" s="21"/>
      <c r="F552" s="21"/>
      <c r="I552" s="180"/>
      <c r="J552" s="180"/>
      <c r="M552" s="169"/>
      <c r="N552" s="169"/>
    </row>
    <row r="553" spans="2:14" ht="13">
      <c r="B553" s="1"/>
      <c r="C553" s="1"/>
      <c r="D553" s="21"/>
      <c r="E553" s="21"/>
      <c r="F553" s="21"/>
      <c r="I553" s="180"/>
      <c r="J553" s="180"/>
      <c r="M553" s="169"/>
      <c r="N553" s="169"/>
    </row>
    <row r="554" spans="2:14" ht="13">
      <c r="B554" s="1"/>
      <c r="C554" s="1"/>
      <c r="D554" s="21"/>
      <c r="E554" s="21"/>
      <c r="F554" s="21"/>
      <c r="I554" s="180"/>
      <c r="J554" s="180"/>
      <c r="M554" s="169"/>
      <c r="N554" s="169"/>
    </row>
    <row r="555" spans="2:14" ht="13">
      <c r="B555" s="1"/>
      <c r="C555" s="1"/>
      <c r="D555" s="21"/>
      <c r="E555" s="21"/>
      <c r="F555" s="21"/>
      <c r="I555" s="180"/>
      <c r="J555" s="180"/>
      <c r="M555" s="169"/>
      <c r="N555" s="169"/>
    </row>
    <row r="556" spans="2:14" ht="13">
      <c r="B556" s="1"/>
      <c r="C556" s="1"/>
      <c r="D556" s="21"/>
      <c r="E556" s="21"/>
      <c r="F556" s="21"/>
      <c r="I556" s="180"/>
      <c r="J556" s="180"/>
      <c r="M556" s="169"/>
      <c r="N556" s="169"/>
    </row>
    <row r="557" spans="2:14" ht="13">
      <c r="B557" s="1"/>
      <c r="C557" s="1"/>
      <c r="D557" s="21"/>
      <c r="E557" s="21"/>
      <c r="F557" s="21"/>
      <c r="I557" s="180"/>
      <c r="J557" s="180"/>
      <c r="M557" s="169"/>
      <c r="N557" s="169"/>
    </row>
    <row r="558" spans="2:14" ht="13">
      <c r="B558" s="1"/>
      <c r="C558" s="1"/>
      <c r="D558" s="21"/>
      <c r="E558" s="21"/>
      <c r="F558" s="21"/>
      <c r="I558" s="180"/>
      <c r="J558" s="180"/>
      <c r="M558" s="169"/>
      <c r="N558" s="169"/>
    </row>
    <row r="559" spans="2:14" ht="13">
      <c r="B559" s="1"/>
      <c r="C559" s="1"/>
      <c r="D559" s="21"/>
      <c r="E559" s="21"/>
      <c r="F559" s="21"/>
      <c r="I559" s="180"/>
      <c r="J559" s="180"/>
      <c r="M559" s="169"/>
      <c r="N559" s="169"/>
    </row>
    <row r="560" spans="2:14" ht="13">
      <c r="B560" s="1"/>
      <c r="C560" s="1"/>
      <c r="D560" s="21"/>
      <c r="E560" s="21"/>
      <c r="F560" s="21"/>
      <c r="I560" s="180"/>
      <c r="J560" s="180"/>
      <c r="M560" s="169"/>
      <c r="N560" s="169"/>
    </row>
    <row r="561" spans="2:14" ht="13">
      <c r="B561" s="1"/>
      <c r="C561" s="1"/>
      <c r="D561" s="21"/>
      <c r="E561" s="21"/>
      <c r="F561" s="21"/>
      <c r="I561" s="180"/>
      <c r="J561" s="180"/>
      <c r="M561" s="169"/>
      <c r="N561" s="169"/>
    </row>
    <row r="562" spans="2:14" ht="13">
      <c r="B562" s="1"/>
      <c r="C562" s="1"/>
      <c r="D562" s="21"/>
      <c r="E562" s="21"/>
      <c r="F562" s="21"/>
      <c r="I562" s="180"/>
      <c r="J562" s="180"/>
      <c r="M562" s="169"/>
      <c r="N562" s="169"/>
    </row>
    <row r="563" spans="2:14" ht="13">
      <c r="B563" s="1"/>
      <c r="C563" s="1"/>
      <c r="D563" s="21"/>
      <c r="E563" s="21"/>
      <c r="F563" s="21"/>
      <c r="I563" s="180"/>
      <c r="J563" s="180"/>
      <c r="M563" s="169"/>
      <c r="N563" s="169"/>
    </row>
    <row r="564" spans="2:14" ht="13">
      <c r="B564" s="1"/>
      <c r="C564" s="1"/>
      <c r="D564" s="21"/>
      <c r="E564" s="21"/>
      <c r="F564" s="21"/>
      <c r="I564" s="180"/>
      <c r="J564" s="180"/>
      <c r="M564" s="169"/>
      <c r="N564" s="169"/>
    </row>
    <row r="565" spans="2:14" ht="13">
      <c r="B565" s="1"/>
      <c r="C565" s="1"/>
      <c r="D565" s="21"/>
      <c r="E565" s="21"/>
      <c r="F565" s="21"/>
      <c r="I565" s="180"/>
      <c r="J565" s="180"/>
      <c r="M565" s="169"/>
      <c r="N565" s="169"/>
    </row>
    <row r="566" spans="2:14" ht="13">
      <c r="B566" s="1"/>
      <c r="C566" s="1"/>
      <c r="D566" s="21"/>
      <c r="E566" s="21"/>
      <c r="F566" s="21"/>
      <c r="I566" s="180"/>
      <c r="J566" s="180"/>
      <c r="M566" s="169"/>
      <c r="N566" s="169"/>
    </row>
    <row r="567" spans="2:14" ht="13">
      <c r="B567" s="1"/>
      <c r="C567" s="1"/>
      <c r="D567" s="21"/>
      <c r="E567" s="21"/>
      <c r="F567" s="21"/>
      <c r="I567" s="180"/>
      <c r="J567" s="180"/>
      <c r="M567" s="169"/>
      <c r="N567" s="169"/>
    </row>
    <row r="568" spans="2:14" ht="13">
      <c r="B568" s="1"/>
      <c r="C568" s="1"/>
      <c r="D568" s="21"/>
      <c r="E568" s="21"/>
      <c r="F568" s="21"/>
      <c r="I568" s="180"/>
      <c r="J568" s="180"/>
      <c r="M568" s="169"/>
      <c r="N568" s="169"/>
    </row>
    <row r="569" spans="2:14" ht="13">
      <c r="B569" s="1"/>
      <c r="C569" s="1"/>
      <c r="D569" s="21"/>
      <c r="E569" s="21"/>
      <c r="F569" s="21"/>
      <c r="I569" s="180"/>
      <c r="J569" s="180"/>
      <c r="M569" s="169"/>
      <c r="N569" s="169"/>
    </row>
    <row r="570" spans="2:14" ht="13">
      <c r="B570" s="1"/>
      <c r="C570" s="1"/>
      <c r="D570" s="21"/>
      <c r="E570" s="21"/>
      <c r="F570" s="21"/>
      <c r="I570" s="180"/>
      <c r="J570" s="180"/>
      <c r="M570" s="169"/>
      <c r="N570" s="169"/>
    </row>
    <row r="571" spans="2:14" ht="13">
      <c r="B571" s="1"/>
      <c r="C571" s="1"/>
      <c r="D571" s="21"/>
      <c r="E571" s="21"/>
      <c r="F571" s="21"/>
      <c r="I571" s="180"/>
      <c r="J571" s="180"/>
      <c r="M571" s="169"/>
      <c r="N571" s="169"/>
    </row>
    <row r="572" spans="2:14" ht="13">
      <c r="B572" s="1"/>
      <c r="C572" s="1"/>
      <c r="D572" s="21"/>
      <c r="E572" s="21"/>
      <c r="F572" s="21"/>
      <c r="I572" s="180"/>
      <c r="J572" s="180"/>
      <c r="M572" s="169"/>
      <c r="N572" s="169"/>
    </row>
    <row r="573" spans="2:14" ht="13">
      <c r="B573" s="1"/>
      <c r="C573" s="1"/>
      <c r="D573" s="21"/>
      <c r="E573" s="21"/>
      <c r="F573" s="21"/>
      <c r="I573" s="180"/>
      <c r="J573" s="180"/>
      <c r="M573" s="169"/>
      <c r="N573" s="169"/>
    </row>
    <row r="574" spans="2:14" ht="13">
      <c r="B574" s="1"/>
      <c r="C574" s="1"/>
      <c r="D574" s="21"/>
      <c r="E574" s="21"/>
      <c r="F574" s="21"/>
      <c r="I574" s="180"/>
      <c r="J574" s="180"/>
      <c r="M574" s="169"/>
      <c r="N574" s="169"/>
    </row>
    <row r="575" spans="2:14" ht="13">
      <c r="B575" s="1"/>
      <c r="C575" s="1"/>
      <c r="D575" s="21"/>
      <c r="E575" s="21"/>
      <c r="F575" s="21"/>
      <c r="I575" s="180"/>
      <c r="J575" s="180"/>
      <c r="M575" s="169"/>
      <c r="N575" s="169"/>
    </row>
    <row r="576" spans="2:14" ht="13">
      <c r="B576" s="1"/>
      <c r="C576" s="1"/>
      <c r="D576" s="21"/>
      <c r="E576" s="21"/>
      <c r="F576" s="21"/>
      <c r="I576" s="180"/>
      <c r="J576" s="180"/>
      <c r="M576" s="169"/>
      <c r="N576" s="169"/>
    </row>
    <row r="577" spans="2:14" ht="13">
      <c r="B577" s="1"/>
      <c r="C577" s="1"/>
      <c r="D577" s="21"/>
      <c r="E577" s="21"/>
      <c r="F577" s="21"/>
      <c r="I577" s="180"/>
      <c r="J577" s="180"/>
      <c r="M577" s="169"/>
      <c r="N577" s="169"/>
    </row>
    <row r="578" spans="2:14" ht="13">
      <c r="B578" s="1"/>
      <c r="C578" s="1"/>
      <c r="D578" s="21"/>
      <c r="E578" s="21"/>
      <c r="F578" s="21"/>
      <c r="I578" s="180"/>
      <c r="J578" s="180"/>
      <c r="M578" s="169"/>
      <c r="N578" s="169"/>
    </row>
    <row r="579" spans="2:14" ht="13">
      <c r="B579" s="1"/>
      <c r="C579" s="1"/>
      <c r="D579" s="21"/>
      <c r="E579" s="21"/>
      <c r="F579" s="21"/>
      <c r="I579" s="180"/>
      <c r="J579" s="180"/>
      <c r="M579" s="169"/>
      <c r="N579" s="169"/>
    </row>
    <row r="580" spans="2:14" ht="13">
      <c r="B580" s="1"/>
      <c r="C580" s="1"/>
      <c r="D580" s="21"/>
      <c r="E580" s="21"/>
      <c r="F580" s="21"/>
      <c r="I580" s="180"/>
      <c r="J580" s="180"/>
      <c r="M580" s="169"/>
      <c r="N580" s="169"/>
    </row>
    <row r="581" spans="2:14" ht="13">
      <c r="B581" s="1"/>
      <c r="C581" s="1"/>
      <c r="D581" s="21"/>
      <c r="E581" s="21"/>
      <c r="F581" s="21"/>
      <c r="I581" s="180"/>
      <c r="J581" s="180"/>
      <c r="M581" s="169"/>
      <c r="N581" s="169"/>
    </row>
    <row r="582" spans="2:14" ht="13">
      <c r="B582" s="1"/>
      <c r="C582" s="1"/>
      <c r="D582" s="21"/>
      <c r="E582" s="21"/>
      <c r="F582" s="21"/>
      <c r="I582" s="180"/>
      <c r="J582" s="180"/>
      <c r="M582" s="169"/>
      <c r="N582" s="169"/>
    </row>
    <row r="583" spans="2:14" ht="13">
      <c r="B583" s="1"/>
      <c r="C583" s="1"/>
      <c r="D583" s="21"/>
      <c r="E583" s="21"/>
      <c r="F583" s="21"/>
      <c r="I583" s="180"/>
      <c r="J583" s="180"/>
      <c r="M583" s="169"/>
      <c r="N583" s="169"/>
    </row>
    <row r="584" spans="2:14" ht="13">
      <c r="B584" s="1"/>
      <c r="C584" s="1"/>
      <c r="D584" s="21"/>
      <c r="E584" s="21"/>
      <c r="F584" s="21"/>
      <c r="I584" s="180"/>
      <c r="J584" s="180"/>
      <c r="M584" s="169"/>
      <c r="N584" s="169"/>
    </row>
    <row r="585" spans="2:14" ht="13">
      <c r="B585" s="1"/>
      <c r="C585" s="1"/>
      <c r="D585" s="21"/>
      <c r="E585" s="21"/>
      <c r="F585" s="21"/>
      <c r="I585" s="180"/>
      <c r="J585" s="180"/>
      <c r="M585" s="169"/>
      <c r="N585" s="169"/>
    </row>
    <row r="586" spans="2:14" ht="13">
      <c r="B586" s="1"/>
      <c r="C586" s="1"/>
      <c r="D586" s="21"/>
      <c r="E586" s="21"/>
      <c r="F586" s="21"/>
      <c r="I586" s="180"/>
      <c r="J586" s="180"/>
      <c r="M586" s="169"/>
      <c r="N586" s="169"/>
    </row>
    <row r="587" spans="2:14" ht="13">
      <c r="B587" s="1"/>
      <c r="C587" s="1"/>
      <c r="D587" s="21"/>
      <c r="E587" s="21"/>
      <c r="F587" s="21"/>
      <c r="I587" s="180"/>
      <c r="J587" s="180"/>
      <c r="M587" s="169"/>
      <c r="N587" s="169"/>
    </row>
    <row r="588" spans="2:14" ht="13">
      <c r="B588" s="1"/>
      <c r="C588" s="1"/>
      <c r="D588" s="21"/>
      <c r="E588" s="21"/>
      <c r="F588" s="21"/>
      <c r="I588" s="180"/>
      <c r="J588" s="180"/>
      <c r="M588" s="169"/>
      <c r="N588" s="169"/>
    </row>
    <row r="589" spans="2:14" ht="13">
      <c r="B589" s="1"/>
      <c r="C589" s="1"/>
      <c r="D589" s="21"/>
      <c r="E589" s="21"/>
      <c r="F589" s="21"/>
      <c r="I589" s="180"/>
      <c r="J589" s="180"/>
      <c r="M589" s="169"/>
      <c r="N589" s="169"/>
    </row>
    <row r="590" spans="2:14" ht="13">
      <c r="B590" s="1"/>
      <c r="C590" s="1"/>
      <c r="D590" s="21"/>
      <c r="E590" s="21"/>
      <c r="F590" s="21"/>
      <c r="I590" s="180"/>
      <c r="J590" s="180"/>
      <c r="M590" s="169"/>
      <c r="N590" s="169"/>
    </row>
    <row r="591" spans="2:14" ht="13">
      <c r="B591" s="1"/>
      <c r="C591" s="1"/>
      <c r="D591" s="21"/>
      <c r="E591" s="21"/>
      <c r="F591" s="21"/>
      <c r="I591" s="180"/>
      <c r="J591" s="180"/>
      <c r="M591" s="169"/>
      <c r="N591" s="169"/>
    </row>
    <row r="592" spans="2:14" ht="13">
      <c r="B592" s="1"/>
      <c r="C592" s="1"/>
      <c r="D592" s="21"/>
      <c r="E592" s="21"/>
      <c r="F592" s="21"/>
      <c r="I592" s="180"/>
      <c r="J592" s="180"/>
      <c r="M592" s="169"/>
      <c r="N592" s="169"/>
    </row>
    <row r="593" spans="2:14" ht="13">
      <c r="B593" s="1"/>
      <c r="C593" s="1"/>
      <c r="D593" s="21"/>
      <c r="E593" s="21"/>
      <c r="F593" s="21"/>
      <c r="I593" s="180"/>
      <c r="J593" s="180"/>
      <c r="M593" s="169"/>
      <c r="N593" s="169"/>
    </row>
    <row r="594" spans="2:14" ht="13">
      <c r="B594" s="1"/>
      <c r="C594" s="1"/>
      <c r="D594" s="21"/>
      <c r="E594" s="21"/>
      <c r="F594" s="21"/>
      <c r="I594" s="180"/>
      <c r="J594" s="180"/>
      <c r="M594" s="169"/>
      <c r="N594" s="169"/>
    </row>
    <row r="595" spans="2:14" ht="13">
      <c r="B595" s="1"/>
      <c r="C595" s="1"/>
      <c r="D595" s="21"/>
      <c r="E595" s="21"/>
      <c r="F595" s="21"/>
      <c r="I595" s="180"/>
      <c r="J595" s="180"/>
      <c r="M595" s="169"/>
      <c r="N595" s="169"/>
    </row>
    <row r="596" spans="2:14" ht="13">
      <c r="B596" s="1"/>
      <c r="C596" s="1"/>
      <c r="D596" s="21"/>
      <c r="E596" s="21"/>
      <c r="F596" s="21"/>
      <c r="I596" s="180"/>
      <c r="J596" s="180"/>
      <c r="M596" s="169"/>
      <c r="N596" s="169"/>
    </row>
    <row r="597" spans="2:14" ht="13">
      <c r="B597" s="1"/>
      <c r="C597" s="1"/>
      <c r="D597" s="21"/>
      <c r="E597" s="21"/>
      <c r="F597" s="21"/>
      <c r="I597" s="180"/>
      <c r="J597" s="180"/>
      <c r="M597" s="169"/>
      <c r="N597" s="169"/>
    </row>
    <row r="598" spans="2:14" ht="13">
      <c r="B598" s="1"/>
      <c r="C598" s="1"/>
      <c r="D598" s="21"/>
      <c r="E598" s="21"/>
      <c r="F598" s="21"/>
      <c r="I598" s="180"/>
      <c r="J598" s="180"/>
      <c r="M598" s="169"/>
      <c r="N598" s="169"/>
    </row>
    <row r="599" spans="2:14" ht="13">
      <c r="B599" s="1"/>
      <c r="C599" s="1"/>
      <c r="D599" s="21"/>
      <c r="E599" s="21"/>
      <c r="F599" s="21"/>
      <c r="I599" s="180"/>
      <c r="J599" s="180"/>
      <c r="M599" s="169"/>
      <c r="N599" s="169"/>
    </row>
    <row r="600" spans="2:14" ht="13">
      <c r="B600" s="1"/>
      <c r="C600" s="1"/>
      <c r="D600" s="21"/>
      <c r="E600" s="21"/>
      <c r="F600" s="21"/>
      <c r="I600" s="180"/>
      <c r="J600" s="180"/>
      <c r="M600" s="169"/>
      <c r="N600" s="169"/>
    </row>
    <row r="601" spans="2:14" ht="13">
      <c r="B601" s="1"/>
      <c r="C601" s="1"/>
      <c r="D601" s="21"/>
      <c r="E601" s="21"/>
      <c r="F601" s="21"/>
      <c r="I601" s="180"/>
      <c r="J601" s="180"/>
      <c r="M601" s="169"/>
      <c r="N601" s="169"/>
    </row>
    <row r="602" spans="2:14" ht="13">
      <c r="B602" s="1"/>
      <c r="C602" s="1"/>
      <c r="D602" s="21"/>
      <c r="E602" s="21"/>
      <c r="F602" s="21"/>
      <c r="I602" s="180"/>
      <c r="J602" s="180"/>
      <c r="M602" s="169"/>
      <c r="N602" s="169"/>
    </row>
    <row r="603" spans="2:14" ht="13">
      <c r="B603" s="1"/>
      <c r="C603" s="1"/>
      <c r="D603" s="21"/>
      <c r="E603" s="21"/>
      <c r="F603" s="21"/>
      <c r="I603" s="180"/>
      <c r="J603" s="180"/>
      <c r="M603" s="169"/>
      <c r="N603" s="169"/>
    </row>
    <row r="604" spans="2:14" ht="13">
      <c r="B604" s="1"/>
      <c r="C604" s="1"/>
      <c r="D604" s="21"/>
      <c r="E604" s="21"/>
      <c r="F604" s="21"/>
      <c r="I604" s="180"/>
      <c r="J604" s="180"/>
      <c r="M604" s="169"/>
      <c r="N604" s="169"/>
    </row>
    <row r="605" spans="2:14" ht="13">
      <c r="B605" s="1"/>
      <c r="C605" s="1"/>
      <c r="D605" s="21"/>
      <c r="E605" s="21"/>
      <c r="F605" s="21"/>
      <c r="I605" s="180"/>
      <c r="J605" s="180"/>
      <c r="M605" s="169"/>
      <c r="N605" s="169"/>
    </row>
    <row r="606" spans="2:14" ht="13">
      <c r="B606" s="1"/>
      <c r="C606" s="1"/>
      <c r="D606" s="21"/>
      <c r="E606" s="21"/>
      <c r="F606" s="21"/>
      <c r="I606" s="180"/>
      <c r="J606" s="180"/>
      <c r="M606" s="169"/>
      <c r="N606" s="169"/>
    </row>
    <row r="607" spans="2:14" ht="13">
      <c r="B607" s="1"/>
      <c r="C607" s="1"/>
      <c r="D607" s="21"/>
      <c r="E607" s="21"/>
      <c r="F607" s="21"/>
      <c r="I607" s="180"/>
      <c r="J607" s="180"/>
      <c r="M607" s="169"/>
      <c r="N607" s="169"/>
    </row>
    <row r="608" spans="2:14" ht="13">
      <c r="B608" s="1"/>
      <c r="C608" s="1"/>
      <c r="D608" s="21"/>
      <c r="E608" s="21"/>
      <c r="F608" s="21"/>
      <c r="I608" s="180"/>
      <c r="J608" s="180"/>
      <c r="M608" s="169"/>
      <c r="N608" s="169"/>
    </row>
    <row r="609" spans="2:14" ht="13">
      <c r="B609" s="1"/>
      <c r="C609" s="1"/>
      <c r="D609" s="21"/>
      <c r="E609" s="21"/>
      <c r="F609" s="21"/>
      <c r="I609" s="180"/>
      <c r="J609" s="180"/>
      <c r="M609" s="169"/>
      <c r="N609" s="169"/>
    </row>
    <row r="610" spans="2:14" ht="13">
      <c r="B610" s="1"/>
      <c r="C610" s="1"/>
      <c r="D610" s="21"/>
      <c r="E610" s="21"/>
      <c r="F610" s="21"/>
      <c r="I610" s="180"/>
      <c r="J610" s="180"/>
      <c r="M610" s="169"/>
      <c r="N610" s="169"/>
    </row>
    <row r="611" spans="2:14" ht="13">
      <c r="B611" s="1"/>
      <c r="C611" s="1"/>
      <c r="D611" s="21"/>
      <c r="E611" s="21"/>
      <c r="F611" s="21"/>
      <c r="I611" s="180"/>
      <c r="J611" s="180"/>
      <c r="M611" s="169"/>
      <c r="N611" s="169"/>
    </row>
    <row r="612" spans="2:14" ht="13">
      <c r="B612" s="1"/>
      <c r="C612" s="1"/>
      <c r="D612" s="21"/>
      <c r="E612" s="21"/>
      <c r="F612" s="21"/>
      <c r="I612" s="180"/>
      <c r="J612" s="180"/>
      <c r="M612" s="169"/>
      <c r="N612" s="169"/>
    </row>
    <row r="613" spans="2:14" ht="13">
      <c r="B613" s="1"/>
      <c r="C613" s="1"/>
      <c r="D613" s="21"/>
      <c r="E613" s="21"/>
      <c r="F613" s="21"/>
      <c r="I613" s="180"/>
      <c r="J613" s="180"/>
      <c r="M613" s="169"/>
      <c r="N613" s="169"/>
    </row>
    <row r="614" spans="2:14" ht="13">
      <c r="B614" s="1"/>
      <c r="C614" s="1"/>
      <c r="D614" s="21"/>
      <c r="E614" s="21"/>
      <c r="F614" s="21"/>
      <c r="I614" s="180"/>
      <c r="J614" s="180"/>
      <c r="M614" s="169"/>
      <c r="N614" s="169"/>
    </row>
    <row r="615" spans="2:14" ht="13">
      <c r="B615" s="1"/>
      <c r="C615" s="1"/>
      <c r="D615" s="21"/>
      <c r="E615" s="21"/>
      <c r="F615" s="21"/>
      <c r="I615" s="180"/>
      <c r="J615" s="180"/>
      <c r="M615" s="169"/>
      <c r="N615" s="169"/>
    </row>
    <row r="616" spans="2:14" ht="13">
      <c r="B616" s="1"/>
      <c r="C616" s="1"/>
      <c r="D616" s="21"/>
      <c r="E616" s="21"/>
      <c r="F616" s="21"/>
      <c r="I616" s="180"/>
      <c r="J616" s="180"/>
      <c r="M616" s="169"/>
      <c r="N616" s="169"/>
    </row>
    <row r="617" spans="2:14" ht="13">
      <c r="B617" s="1"/>
      <c r="C617" s="1"/>
      <c r="D617" s="21"/>
      <c r="E617" s="21"/>
      <c r="F617" s="21"/>
      <c r="I617" s="180"/>
      <c r="J617" s="180"/>
      <c r="M617" s="169"/>
      <c r="N617" s="169"/>
    </row>
    <row r="618" spans="2:14" ht="13">
      <c r="B618" s="1"/>
      <c r="C618" s="1"/>
      <c r="D618" s="21"/>
      <c r="E618" s="21"/>
      <c r="F618" s="21"/>
      <c r="I618" s="180"/>
      <c r="J618" s="180"/>
      <c r="M618" s="169"/>
      <c r="N618" s="169"/>
    </row>
    <row r="619" spans="2:14" ht="13">
      <c r="B619" s="1"/>
      <c r="C619" s="1"/>
      <c r="D619" s="21"/>
      <c r="E619" s="21"/>
      <c r="F619" s="21"/>
      <c r="I619" s="180"/>
      <c r="J619" s="180"/>
      <c r="M619" s="169"/>
      <c r="N619" s="169"/>
    </row>
    <row r="620" spans="2:14" ht="13">
      <c r="B620" s="1"/>
      <c r="C620" s="1"/>
      <c r="D620" s="21"/>
      <c r="E620" s="21"/>
      <c r="F620" s="21"/>
      <c r="I620" s="180"/>
      <c r="J620" s="180"/>
      <c r="M620" s="169"/>
      <c r="N620" s="169"/>
    </row>
    <row r="621" spans="2:14" ht="13">
      <c r="B621" s="1"/>
      <c r="C621" s="1"/>
      <c r="D621" s="21"/>
      <c r="E621" s="21"/>
      <c r="F621" s="21"/>
      <c r="I621" s="180"/>
      <c r="J621" s="180"/>
      <c r="M621" s="169"/>
      <c r="N621" s="169"/>
    </row>
    <row r="622" spans="2:14" ht="13">
      <c r="B622" s="1"/>
      <c r="C622" s="1"/>
      <c r="D622" s="21"/>
      <c r="E622" s="21"/>
      <c r="F622" s="21"/>
      <c r="I622" s="180"/>
      <c r="J622" s="180"/>
      <c r="M622" s="169"/>
      <c r="N622" s="169"/>
    </row>
    <row r="623" spans="2:14" ht="13">
      <c r="B623" s="1"/>
      <c r="C623" s="1"/>
      <c r="D623" s="21"/>
      <c r="E623" s="21"/>
      <c r="F623" s="21"/>
      <c r="I623" s="180"/>
      <c r="J623" s="180"/>
      <c r="M623" s="169"/>
      <c r="N623" s="169"/>
    </row>
    <row r="624" spans="2:14" ht="13">
      <c r="B624" s="1"/>
      <c r="C624" s="1"/>
      <c r="D624" s="21"/>
      <c r="E624" s="21"/>
      <c r="F624" s="21"/>
      <c r="I624" s="180"/>
      <c r="J624" s="180"/>
      <c r="M624" s="169"/>
      <c r="N624" s="169"/>
    </row>
    <row r="625" spans="2:14" ht="13">
      <c r="B625" s="1"/>
      <c r="C625" s="1"/>
      <c r="D625" s="21"/>
      <c r="E625" s="21"/>
      <c r="F625" s="21"/>
      <c r="I625" s="180"/>
      <c r="J625" s="180"/>
      <c r="M625" s="169"/>
      <c r="N625" s="169"/>
    </row>
    <row r="626" spans="2:14" ht="13">
      <c r="B626" s="1"/>
      <c r="C626" s="1"/>
      <c r="D626" s="21"/>
      <c r="E626" s="21"/>
      <c r="F626" s="21"/>
      <c r="I626" s="180"/>
      <c r="J626" s="180"/>
      <c r="M626" s="169"/>
      <c r="N626" s="169"/>
    </row>
    <row r="627" spans="2:14" ht="13">
      <c r="B627" s="1"/>
      <c r="C627" s="1"/>
      <c r="D627" s="21"/>
      <c r="E627" s="21"/>
      <c r="F627" s="21"/>
      <c r="I627" s="180"/>
      <c r="J627" s="180"/>
      <c r="M627" s="169"/>
      <c r="N627" s="169"/>
    </row>
    <row r="628" spans="2:14" ht="13">
      <c r="B628" s="1"/>
      <c r="C628" s="1"/>
      <c r="D628" s="21"/>
      <c r="E628" s="21"/>
      <c r="F628" s="21"/>
      <c r="I628" s="180"/>
      <c r="J628" s="180"/>
      <c r="M628" s="169"/>
      <c r="N628" s="169"/>
    </row>
    <row r="629" spans="2:14" ht="13">
      <c r="B629" s="1"/>
      <c r="C629" s="1"/>
      <c r="D629" s="21"/>
      <c r="E629" s="21"/>
      <c r="F629" s="21"/>
      <c r="I629" s="180"/>
      <c r="J629" s="180"/>
      <c r="M629" s="169"/>
      <c r="N629" s="169"/>
    </row>
    <row r="630" spans="2:14" ht="13">
      <c r="B630" s="1"/>
      <c r="C630" s="1"/>
      <c r="D630" s="21"/>
      <c r="E630" s="21"/>
      <c r="F630" s="21"/>
      <c r="I630" s="180"/>
      <c r="J630" s="180"/>
      <c r="M630" s="169"/>
      <c r="N630" s="169"/>
    </row>
    <row r="631" spans="2:14" ht="13">
      <c r="B631" s="1"/>
      <c r="C631" s="1"/>
      <c r="D631" s="21"/>
      <c r="E631" s="21"/>
      <c r="F631" s="21"/>
      <c r="I631" s="180"/>
      <c r="J631" s="180"/>
      <c r="M631" s="169"/>
      <c r="N631" s="169"/>
    </row>
    <row r="632" spans="2:14" ht="13">
      <c r="B632" s="1"/>
      <c r="C632" s="1"/>
      <c r="D632" s="21"/>
      <c r="E632" s="21"/>
      <c r="F632" s="21"/>
      <c r="I632" s="180"/>
      <c r="J632" s="180"/>
      <c r="M632" s="169"/>
      <c r="N632" s="169"/>
    </row>
    <row r="633" spans="2:14" ht="13">
      <c r="B633" s="1"/>
      <c r="C633" s="1"/>
      <c r="D633" s="21"/>
      <c r="E633" s="21"/>
      <c r="F633" s="21"/>
      <c r="I633" s="180"/>
      <c r="J633" s="180"/>
      <c r="M633" s="169"/>
      <c r="N633" s="169"/>
    </row>
    <row r="634" spans="2:14" ht="13">
      <c r="B634" s="1"/>
      <c r="C634" s="1"/>
      <c r="D634" s="21"/>
      <c r="E634" s="21"/>
      <c r="F634" s="21"/>
      <c r="I634" s="180"/>
      <c r="J634" s="180"/>
      <c r="M634" s="169"/>
      <c r="N634" s="169"/>
    </row>
    <row r="635" spans="2:14" ht="13">
      <c r="B635" s="1"/>
      <c r="C635" s="1"/>
      <c r="D635" s="21"/>
      <c r="E635" s="21"/>
      <c r="F635" s="21"/>
      <c r="I635" s="180"/>
      <c r="J635" s="180"/>
      <c r="M635" s="169"/>
      <c r="N635" s="169"/>
    </row>
    <row r="636" spans="2:14" ht="13">
      <c r="B636" s="1"/>
      <c r="C636" s="1"/>
      <c r="D636" s="21"/>
      <c r="E636" s="21"/>
      <c r="F636" s="21"/>
      <c r="I636" s="180"/>
      <c r="J636" s="180"/>
      <c r="M636" s="169"/>
      <c r="N636" s="169"/>
    </row>
    <row r="637" spans="2:14" ht="13">
      <c r="D637" s="24"/>
      <c r="E637" s="24"/>
      <c r="F637" s="24"/>
      <c r="I637" s="169"/>
      <c r="J637" s="169"/>
      <c r="M637" s="169"/>
      <c r="N637" s="169"/>
    </row>
    <row r="638" spans="2:14" ht="13">
      <c r="D638" s="24"/>
      <c r="E638" s="24"/>
      <c r="F638" s="24"/>
      <c r="I638" s="169"/>
      <c r="J638" s="169"/>
      <c r="M638" s="169"/>
      <c r="N638" s="169"/>
    </row>
    <row r="639" spans="2:14" ht="13">
      <c r="D639" s="24"/>
      <c r="E639" s="24"/>
      <c r="F639" s="24"/>
      <c r="I639" s="169"/>
      <c r="J639" s="169"/>
      <c r="M639" s="169"/>
      <c r="N639" s="169"/>
    </row>
    <row r="640" spans="2:14" ht="13">
      <c r="D640" s="24"/>
      <c r="E640" s="24"/>
      <c r="F640" s="24"/>
      <c r="I640" s="169"/>
      <c r="J640" s="169"/>
      <c r="M640" s="169"/>
      <c r="N640" s="169"/>
    </row>
    <row r="641" spans="4:14" ht="13">
      <c r="D641" s="24"/>
      <c r="E641" s="24"/>
      <c r="F641" s="24"/>
      <c r="I641" s="169"/>
      <c r="J641" s="169"/>
      <c r="M641" s="169"/>
      <c r="N641" s="169"/>
    </row>
    <row r="642" spans="4:14" ht="13">
      <c r="D642" s="24"/>
      <c r="E642" s="24"/>
      <c r="F642" s="24"/>
      <c r="I642" s="169"/>
      <c r="J642" s="169"/>
      <c r="M642" s="169"/>
      <c r="N642" s="169"/>
    </row>
    <row r="643" spans="4:14" ht="13">
      <c r="D643" s="24"/>
      <c r="E643" s="24"/>
      <c r="F643" s="24"/>
      <c r="I643" s="169"/>
      <c r="J643" s="169"/>
      <c r="M643" s="169"/>
      <c r="N643" s="169"/>
    </row>
    <row r="644" spans="4:14" ht="13">
      <c r="D644" s="24"/>
      <c r="E644" s="24"/>
      <c r="F644" s="24"/>
      <c r="I644" s="169"/>
      <c r="J644" s="169"/>
      <c r="M644" s="169"/>
      <c r="N644" s="169"/>
    </row>
    <row r="645" spans="4:14" ht="13">
      <c r="D645" s="24"/>
      <c r="E645" s="24"/>
      <c r="F645" s="24"/>
      <c r="I645" s="169"/>
      <c r="J645" s="169"/>
      <c r="M645" s="169"/>
      <c r="N645" s="169"/>
    </row>
    <row r="646" spans="4:14" ht="13">
      <c r="D646" s="24"/>
      <c r="E646" s="24"/>
      <c r="F646" s="24"/>
      <c r="I646" s="169"/>
      <c r="J646" s="169"/>
      <c r="M646" s="169"/>
      <c r="N646" s="169"/>
    </row>
    <row r="647" spans="4:14" ht="13">
      <c r="D647" s="24"/>
      <c r="E647" s="24"/>
      <c r="F647" s="24"/>
      <c r="I647" s="169"/>
      <c r="J647" s="169"/>
      <c r="M647" s="169"/>
      <c r="N647" s="169"/>
    </row>
    <row r="648" spans="4:14" ht="13">
      <c r="D648" s="24"/>
      <c r="E648" s="24"/>
      <c r="F648" s="24"/>
      <c r="I648" s="169"/>
      <c r="J648" s="169"/>
      <c r="M648" s="169"/>
      <c r="N648" s="169"/>
    </row>
    <row r="649" spans="4:14" ht="13">
      <c r="D649" s="24"/>
      <c r="E649" s="24"/>
      <c r="F649" s="24"/>
      <c r="I649" s="169"/>
      <c r="J649" s="169"/>
      <c r="M649" s="169"/>
      <c r="N649" s="169"/>
    </row>
    <row r="650" spans="4:14" ht="13">
      <c r="D650" s="24"/>
      <c r="E650" s="24"/>
      <c r="F650" s="24"/>
      <c r="I650" s="169"/>
      <c r="J650" s="169"/>
      <c r="M650" s="169"/>
      <c r="N650" s="169"/>
    </row>
    <row r="651" spans="4:14" ht="13">
      <c r="D651" s="24"/>
      <c r="E651" s="24"/>
      <c r="F651" s="24"/>
      <c r="I651" s="169"/>
      <c r="J651" s="169"/>
      <c r="M651" s="169"/>
      <c r="N651" s="169"/>
    </row>
    <row r="652" spans="4:14" ht="13">
      <c r="D652" s="24"/>
      <c r="E652" s="24"/>
      <c r="F652" s="24"/>
      <c r="I652" s="169"/>
      <c r="J652" s="169"/>
      <c r="M652" s="169"/>
      <c r="N652" s="169"/>
    </row>
    <row r="653" spans="4:14" ht="13">
      <c r="D653" s="24"/>
      <c r="E653" s="24"/>
      <c r="F653" s="24"/>
      <c r="I653" s="169"/>
      <c r="J653" s="169"/>
      <c r="M653" s="169"/>
      <c r="N653" s="169"/>
    </row>
    <row r="654" spans="4:14" ht="13">
      <c r="D654" s="24"/>
      <c r="E654" s="24"/>
      <c r="F654" s="24"/>
      <c r="I654" s="169"/>
      <c r="J654" s="169"/>
      <c r="M654" s="169"/>
      <c r="N654" s="169"/>
    </row>
    <row r="655" spans="4:14" ht="13">
      <c r="D655" s="24"/>
      <c r="E655" s="24"/>
      <c r="F655" s="24"/>
      <c r="I655" s="169"/>
      <c r="J655" s="169"/>
      <c r="M655" s="169"/>
      <c r="N655" s="169"/>
    </row>
    <row r="656" spans="4:14" ht="13">
      <c r="D656" s="24"/>
      <c r="E656" s="24"/>
      <c r="F656" s="24"/>
      <c r="I656" s="169"/>
      <c r="J656" s="169"/>
      <c r="M656" s="169"/>
      <c r="N656" s="169"/>
    </row>
    <row r="657" spans="4:14" ht="13">
      <c r="D657" s="24"/>
      <c r="E657" s="24"/>
      <c r="F657" s="24"/>
      <c r="I657" s="169"/>
      <c r="J657" s="169"/>
      <c r="M657" s="169"/>
      <c r="N657" s="169"/>
    </row>
    <row r="658" spans="4:14" ht="13">
      <c r="D658" s="24"/>
      <c r="E658" s="24"/>
      <c r="F658" s="24"/>
      <c r="I658" s="169"/>
      <c r="J658" s="169"/>
      <c r="M658" s="169"/>
      <c r="N658" s="169"/>
    </row>
    <row r="659" spans="4:14" ht="13">
      <c r="D659" s="24"/>
      <c r="E659" s="24"/>
      <c r="F659" s="24"/>
      <c r="I659" s="169"/>
      <c r="J659" s="169"/>
      <c r="M659" s="169"/>
      <c r="N659" s="169"/>
    </row>
    <row r="660" spans="4:14" ht="13">
      <c r="D660" s="24"/>
      <c r="E660" s="24"/>
      <c r="F660" s="24"/>
      <c r="I660" s="169"/>
      <c r="J660" s="169"/>
      <c r="M660" s="169"/>
      <c r="N660" s="169"/>
    </row>
    <row r="661" spans="4:14" ht="13">
      <c r="D661" s="24"/>
      <c r="E661" s="24"/>
      <c r="F661" s="24"/>
      <c r="I661" s="169"/>
      <c r="J661" s="169"/>
      <c r="M661" s="169"/>
      <c r="N661" s="169"/>
    </row>
    <row r="662" spans="4:14" ht="13">
      <c r="D662" s="24"/>
      <c r="E662" s="24"/>
      <c r="F662" s="24"/>
      <c r="I662" s="169"/>
      <c r="J662" s="169"/>
      <c r="M662" s="169"/>
      <c r="N662" s="169"/>
    </row>
    <row r="663" spans="4:14" ht="13">
      <c r="D663" s="24"/>
      <c r="E663" s="24"/>
      <c r="F663" s="24"/>
      <c r="I663" s="169"/>
      <c r="J663" s="169"/>
      <c r="M663" s="169"/>
      <c r="N663" s="169"/>
    </row>
    <row r="664" spans="4:14" ht="13">
      <c r="D664" s="24"/>
      <c r="E664" s="24"/>
      <c r="F664" s="24"/>
      <c r="I664" s="169"/>
      <c r="J664" s="169"/>
      <c r="M664" s="169"/>
      <c r="N664" s="169"/>
    </row>
    <row r="665" spans="4:14" ht="13">
      <c r="D665" s="24"/>
      <c r="E665" s="24"/>
      <c r="F665" s="24"/>
      <c r="I665" s="169"/>
      <c r="J665" s="169"/>
      <c r="M665" s="169"/>
      <c r="N665" s="169"/>
    </row>
    <row r="666" spans="4:14" ht="13">
      <c r="D666" s="24"/>
      <c r="E666" s="24"/>
      <c r="F666" s="24"/>
      <c r="I666" s="169"/>
      <c r="J666" s="169"/>
      <c r="M666" s="169"/>
      <c r="N666" s="169"/>
    </row>
    <row r="667" spans="4:14" ht="13">
      <c r="D667" s="24"/>
      <c r="E667" s="24"/>
      <c r="F667" s="24"/>
      <c r="I667" s="169"/>
      <c r="J667" s="169"/>
      <c r="M667" s="169"/>
      <c r="N667" s="169"/>
    </row>
    <row r="668" spans="4:14" ht="13">
      <c r="D668" s="24"/>
      <c r="E668" s="24"/>
      <c r="F668" s="24"/>
      <c r="I668" s="169"/>
      <c r="J668" s="169"/>
      <c r="M668" s="169"/>
      <c r="N668" s="169"/>
    </row>
    <row r="669" spans="4:14" ht="13">
      <c r="D669" s="24"/>
      <c r="E669" s="24"/>
      <c r="F669" s="24"/>
      <c r="I669" s="169"/>
      <c r="J669" s="169"/>
      <c r="M669" s="169"/>
      <c r="N669" s="169"/>
    </row>
    <row r="670" spans="4:14" ht="13">
      <c r="D670" s="24"/>
      <c r="E670" s="24"/>
      <c r="F670" s="24"/>
      <c r="I670" s="169"/>
      <c r="J670" s="169"/>
      <c r="M670" s="169"/>
      <c r="N670" s="169"/>
    </row>
    <row r="671" spans="4:14" ht="13">
      <c r="D671" s="24"/>
      <c r="E671" s="24"/>
      <c r="F671" s="24"/>
      <c r="I671" s="169"/>
      <c r="J671" s="169"/>
      <c r="M671" s="169"/>
      <c r="N671" s="169"/>
    </row>
    <row r="672" spans="4:14" ht="13">
      <c r="D672" s="24"/>
      <c r="E672" s="24"/>
      <c r="F672" s="24"/>
      <c r="I672" s="169"/>
      <c r="J672" s="169"/>
      <c r="M672" s="169"/>
      <c r="N672" s="169"/>
    </row>
    <row r="673" spans="4:14" ht="13">
      <c r="D673" s="24"/>
      <c r="E673" s="24"/>
      <c r="F673" s="24"/>
      <c r="I673" s="169"/>
      <c r="J673" s="169"/>
      <c r="M673" s="169"/>
      <c r="N673" s="169"/>
    </row>
    <row r="674" spans="4:14" ht="13">
      <c r="D674" s="24"/>
      <c r="E674" s="24"/>
      <c r="F674" s="24"/>
      <c r="I674" s="169"/>
      <c r="J674" s="169"/>
      <c r="M674" s="169"/>
      <c r="N674" s="169"/>
    </row>
    <row r="675" spans="4:14" ht="13">
      <c r="D675" s="24"/>
      <c r="E675" s="24"/>
      <c r="F675" s="24"/>
      <c r="I675" s="169"/>
      <c r="J675" s="169"/>
      <c r="M675" s="169"/>
      <c r="N675" s="169"/>
    </row>
    <row r="676" spans="4:14" ht="13">
      <c r="D676" s="24"/>
      <c r="E676" s="24"/>
      <c r="F676" s="24"/>
      <c r="I676" s="169"/>
      <c r="J676" s="169"/>
      <c r="M676" s="169"/>
      <c r="N676" s="169"/>
    </row>
    <row r="677" spans="4:14" ht="13">
      <c r="D677" s="24"/>
      <c r="E677" s="24"/>
      <c r="F677" s="24"/>
      <c r="I677" s="169"/>
      <c r="J677" s="169"/>
      <c r="M677" s="169"/>
      <c r="N677" s="169"/>
    </row>
    <row r="678" spans="4:14" ht="13">
      <c r="D678" s="24"/>
      <c r="E678" s="24"/>
      <c r="F678" s="24"/>
      <c r="I678" s="169"/>
      <c r="J678" s="169"/>
      <c r="M678" s="169"/>
      <c r="N678" s="169"/>
    </row>
    <row r="679" spans="4:14" ht="13">
      <c r="D679" s="24"/>
      <c r="E679" s="24"/>
      <c r="F679" s="24"/>
      <c r="I679" s="169"/>
      <c r="J679" s="169"/>
      <c r="M679" s="169"/>
      <c r="N679" s="169"/>
    </row>
    <row r="680" spans="4:14" ht="13">
      <c r="D680" s="24"/>
      <c r="E680" s="24"/>
      <c r="F680" s="24"/>
      <c r="I680" s="169"/>
      <c r="J680" s="169"/>
      <c r="M680" s="169"/>
      <c r="N680" s="169"/>
    </row>
    <row r="681" spans="4:14" ht="13">
      <c r="D681" s="24"/>
      <c r="E681" s="24"/>
      <c r="F681" s="24"/>
      <c r="I681" s="169"/>
      <c r="J681" s="169"/>
      <c r="M681" s="169"/>
      <c r="N681" s="169"/>
    </row>
    <row r="682" spans="4:14" ht="13">
      <c r="D682" s="24"/>
      <c r="E682" s="24"/>
      <c r="F682" s="24"/>
      <c r="I682" s="169"/>
      <c r="J682" s="169"/>
      <c r="M682" s="169"/>
      <c r="N682" s="169"/>
    </row>
    <row r="683" spans="4:14" ht="13">
      <c r="D683" s="24"/>
      <c r="E683" s="24"/>
      <c r="F683" s="24"/>
      <c r="I683" s="169"/>
      <c r="J683" s="169"/>
      <c r="M683" s="169"/>
      <c r="N683" s="169"/>
    </row>
    <row r="684" spans="4:14" ht="13">
      <c r="D684" s="24"/>
      <c r="E684" s="24"/>
      <c r="F684" s="24"/>
      <c r="I684" s="169"/>
      <c r="J684" s="169"/>
      <c r="M684" s="169"/>
      <c r="N684" s="169"/>
    </row>
    <row r="685" spans="4:14" ht="13">
      <c r="D685" s="24"/>
      <c r="E685" s="24"/>
      <c r="F685" s="24"/>
      <c r="I685" s="169"/>
      <c r="J685" s="169"/>
      <c r="M685" s="169"/>
      <c r="N685" s="169"/>
    </row>
    <row r="686" spans="4:14" ht="13">
      <c r="D686" s="24"/>
      <c r="E686" s="24"/>
      <c r="F686" s="24"/>
      <c r="I686" s="169"/>
      <c r="J686" s="169"/>
      <c r="M686" s="169"/>
      <c r="N686" s="169"/>
    </row>
    <row r="687" spans="4:14" ht="13">
      <c r="D687" s="24"/>
      <c r="E687" s="24"/>
      <c r="F687" s="24"/>
      <c r="I687" s="169"/>
      <c r="J687" s="169"/>
      <c r="M687" s="169"/>
      <c r="N687" s="169"/>
    </row>
    <row r="688" spans="4:14" ht="13">
      <c r="D688" s="24"/>
      <c r="E688" s="24"/>
      <c r="F688" s="24"/>
      <c r="I688" s="169"/>
      <c r="J688" s="169"/>
      <c r="M688" s="169"/>
      <c r="N688" s="169"/>
    </row>
    <row r="689" spans="4:14" ht="13">
      <c r="D689" s="24"/>
      <c r="E689" s="24"/>
      <c r="F689" s="24"/>
      <c r="I689" s="169"/>
      <c r="J689" s="169"/>
      <c r="M689" s="169"/>
      <c r="N689" s="169"/>
    </row>
    <row r="690" spans="4:14" ht="13">
      <c r="D690" s="24"/>
      <c r="E690" s="24"/>
      <c r="F690" s="24"/>
      <c r="I690" s="169"/>
      <c r="J690" s="169"/>
      <c r="M690" s="169"/>
      <c r="N690" s="169"/>
    </row>
    <row r="691" spans="4:14" ht="13">
      <c r="D691" s="24"/>
      <c r="E691" s="24"/>
      <c r="F691" s="24"/>
      <c r="I691" s="169"/>
      <c r="J691" s="169"/>
      <c r="M691" s="169"/>
      <c r="N691" s="169"/>
    </row>
    <row r="692" spans="4:14" ht="13">
      <c r="D692" s="24"/>
      <c r="E692" s="24"/>
      <c r="F692" s="24"/>
      <c r="I692" s="169"/>
      <c r="J692" s="169"/>
      <c r="M692" s="169"/>
      <c r="N692" s="169"/>
    </row>
    <row r="693" spans="4:14" ht="13">
      <c r="D693" s="24"/>
      <c r="E693" s="24"/>
      <c r="F693" s="24"/>
      <c r="I693" s="169"/>
      <c r="J693" s="169"/>
      <c r="M693" s="169"/>
      <c r="N693" s="169"/>
    </row>
    <row r="694" spans="4:14" ht="13">
      <c r="D694" s="24"/>
      <c r="E694" s="24"/>
      <c r="F694" s="24"/>
      <c r="I694" s="169"/>
      <c r="J694" s="169"/>
      <c r="M694" s="169"/>
      <c r="N694" s="169"/>
    </row>
    <row r="695" spans="4:14" ht="13">
      <c r="D695" s="24"/>
      <c r="E695" s="24"/>
      <c r="F695" s="24"/>
      <c r="I695" s="169"/>
      <c r="J695" s="169"/>
      <c r="M695" s="169"/>
      <c r="N695" s="169"/>
    </row>
    <row r="696" spans="4:14" ht="13">
      <c r="D696" s="24"/>
      <c r="E696" s="24"/>
      <c r="F696" s="24"/>
      <c r="I696" s="169"/>
      <c r="J696" s="169"/>
      <c r="M696" s="169"/>
      <c r="N696" s="169"/>
    </row>
    <row r="697" spans="4:14" ht="13">
      <c r="D697" s="24"/>
      <c r="E697" s="24"/>
      <c r="F697" s="24"/>
      <c r="I697" s="169"/>
      <c r="J697" s="169"/>
      <c r="M697" s="169"/>
      <c r="N697" s="169"/>
    </row>
    <row r="698" spans="4:14" ht="13">
      <c r="D698" s="24"/>
      <c r="E698" s="24"/>
      <c r="F698" s="24"/>
      <c r="I698" s="169"/>
      <c r="J698" s="169"/>
      <c r="M698" s="169"/>
      <c r="N698" s="169"/>
    </row>
    <row r="699" spans="4:14" ht="13">
      <c r="D699" s="24"/>
      <c r="E699" s="24"/>
      <c r="F699" s="24"/>
      <c r="I699" s="169"/>
      <c r="J699" s="169"/>
      <c r="M699" s="169"/>
      <c r="N699" s="169"/>
    </row>
    <row r="700" spans="4:14" ht="13">
      <c r="D700" s="24"/>
      <c r="E700" s="24"/>
      <c r="F700" s="24"/>
      <c r="I700" s="169"/>
      <c r="J700" s="169"/>
      <c r="M700" s="169"/>
      <c r="N700" s="169"/>
    </row>
    <row r="701" spans="4:14" ht="13">
      <c r="D701" s="24"/>
      <c r="E701" s="24"/>
      <c r="F701" s="24"/>
      <c r="I701" s="169"/>
      <c r="J701" s="169"/>
      <c r="M701" s="169"/>
      <c r="N701" s="169"/>
    </row>
    <row r="702" spans="4:14" ht="13">
      <c r="D702" s="24"/>
      <c r="E702" s="24"/>
      <c r="F702" s="24"/>
      <c r="I702" s="169"/>
      <c r="J702" s="169"/>
      <c r="M702" s="169"/>
      <c r="N702" s="169"/>
    </row>
    <row r="703" spans="4:14" ht="13">
      <c r="D703" s="24"/>
      <c r="E703" s="24"/>
      <c r="F703" s="24"/>
      <c r="I703" s="169"/>
      <c r="J703" s="169"/>
      <c r="M703" s="169"/>
      <c r="N703" s="169"/>
    </row>
    <row r="704" spans="4:14" ht="13">
      <c r="D704" s="24"/>
      <c r="E704" s="24"/>
      <c r="F704" s="24"/>
      <c r="I704" s="169"/>
      <c r="J704" s="169"/>
      <c r="M704" s="169"/>
      <c r="N704" s="169"/>
    </row>
    <row r="705" spans="4:14" ht="13">
      <c r="D705" s="24"/>
      <c r="E705" s="24"/>
      <c r="F705" s="24"/>
      <c r="I705" s="169"/>
      <c r="J705" s="169"/>
      <c r="M705" s="169"/>
      <c r="N705" s="169"/>
    </row>
    <row r="706" spans="4:14" ht="13">
      <c r="D706" s="24"/>
      <c r="E706" s="24"/>
      <c r="F706" s="24"/>
      <c r="I706" s="169"/>
      <c r="J706" s="169"/>
      <c r="M706" s="169"/>
      <c r="N706" s="169"/>
    </row>
    <row r="707" spans="4:14" ht="13">
      <c r="D707" s="24"/>
      <c r="E707" s="24"/>
      <c r="F707" s="24"/>
      <c r="I707" s="169"/>
      <c r="J707" s="169"/>
      <c r="M707" s="169"/>
      <c r="N707" s="169"/>
    </row>
    <row r="708" spans="4:14" ht="13">
      <c r="D708" s="24"/>
      <c r="E708" s="24"/>
      <c r="F708" s="24"/>
      <c r="I708" s="169"/>
      <c r="J708" s="169"/>
      <c r="M708" s="169"/>
      <c r="N708" s="169"/>
    </row>
    <row r="709" spans="4:14" ht="13">
      <c r="D709" s="24"/>
      <c r="E709" s="24"/>
      <c r="F709" s="24"/>
      <c r="I709" s="169"/>
      <c r="J709" s="169"/>
      <c r="M709" s="169"/>
      <c r="N709" s="169"/>
    </row>
    <row r="710" spans="4:14" ht="13">
      <c r="D710" s="24"/>
      <c r="E710" s="24"/>
      <c r="F710" s="24"/>
      <c r="I710" s="169"/>
      <c r="J710" s="169"/>
      <c r="M710" s="169"/>
      <c r="N710" s="169"/>
    </row>
    <row r="711" spans="4:14" ht="13">
      <c r="D711" s="24"/>
      <c r="E711" s="24"/>
      <c r="F711" s="24"/>
      <c r="I711" s="169"/>
      <c r="J711" s="169"/>
      <c r="M711" s="169"/>
      <c r="N711" s="169"/>
    </row>
    <row r="712" spans="4:14" ht="13">
      <c r="D712" s="24"/>
      <c r="E712" s="24"/>
      <c r="F712" s="24"/>
      <c r="I712" s="169"/>
      <c r="J712" s="169"/>
      <c r="M712" s="169"/>
      <c r="N712" s="169"/>
    </row>
    <row r="713" spans="4:14" ht="13">
      <c r="D713" s="24"/>
      <c r="E713" s="24"/>
      <c r="F713" s="24"/>
      <c r="I713" s="169"/>
      <c r="J713" s="169"/>
      <c r="M713" s="169"/>
      <c r="N713" s="169"/>
    </row>
    <row r="714" spans="4:14" ht="13">
      <c r="D714" s="24"/>
      <c r="E714" s="24"/>
      <c r="F714" s="24"/>
      <c r="I714" s="169"/>
      <c r="J714" s="169"/>
      <c r="M714" s="169"/>
      <c r="N714" s="169"/>
    </row>
    <row r="715" spans="4:14" ht="13">
      <c r="D715" s="24"/>
      <c r="E715" s="24"/>
      <c r="F715" s="24"/>
      <c r="I715" s="169"/>
      <c r="J715" s="169"/>
      <c r="M715" s="169"/>
      <c r="N715" s="169"/>
    </row>
    <row r="716" spans="4:14" ht="13">
      <c r="D716" s="24"/>
      <c r="E716" s="24"/>
      <c r="F716" s="24"/>
      <c r="I716" s="169"/>
      <c r="J716" s="169"/>
      <c r="M716" s="169"/>
      <c r="N716" s="169"/>
    </row>
    <row r="717" spans="4:14" ht="13">
      <c r="D717" s="24"/>
      <c r="E717" s="24"/>
      <c r="F717" s="24"/>
      <c r="I717" s="169"/>
      <c r="J717" s="169"/>
      <c r="M717" s="169"/>
      <c r="N717" s="169"/>
    </row>
    <row r="718" spans="4:14" ht="13">
      <c r="D718" s="24"/>
      <c r="E718" s="24"/>
      <c r="F718" s="24"/>
      <c r="I718" s="169"/>
      <c r="J718" s="169"/>
      <c r="M718" s="169"/>
      <c r="N718" s="169"/>
    </row>
    <row r="719" spans="4:14" ht="13">
      <c r="D719" s="24"/>
      <c r="E719" s="24"/>
      <c r="F719" s="24"/>
      <c r="I719" s="169"/>
      <c r="J719" s="169"/>
      <c r="M719" s="169"/>
      <c r="N719" s="169"/>
    </row>
    <row r="720" spans="4:14" ht="13">
      <c r="D720" s="24"/>
      <c r="E720" s="24"/>
      <c r="F720" s="24"/>
      <c r="I720" s="169"/>
      <c r="J720" s="169"/>
      <c r="M720" s="169"/>
      <c r="N720" s="169"/>
    </row>
    <row r="721" spans="4:14" ht="13">
      <c r="D721" s="24"/>
      <c r="E721" s="24"/>
      <c r="F721" s="24"/>
      <c r="I721" s="169"/>
      <c r="J721" s="169"/>
      <c r="M721" s="169"/>
      <c r="N721" s="169"/>
    </row>
    <row r="722" spans="4:14" ht="13">
      <c r="D722" s="24"/>
      <c r="E722" s="24"/>
      <c r="F722" s="24"/>
      <c r="I722" s="169"/>
      <c r="J722" s="169"/>
      <c r="M722" s="169"/>
      <c r="N722" s="169"/>
    </row>
    <row r="723" spans="4:14" ht="13">
      <c r="D723" s="24"/>
      <c r="E723" s="24"/>
      <c r="F723" s="24"/>
      <c r="I723" s="169"/>
      <c r="J723" s="169"/>
      <c r="M723" s="169"/>
      <c r="N723" s="169"/>
    </row>
    <row r="724" spans="4:14" ht="13">
      <c r="D724" s="24"/>
      <c r="E724" s="24"/>
      <c r="F724" s="24"/>
      <c r="I724" s="169"/>
      <c r="J724" s="169"/>
      <c r="M724" s="169"/>
      <c r="N724" s="169"/>
    </row>
    <row r="725" spans="4:14" ht="13">
      <c r="D725" s="24"/>
      <c r="E725" s="24"/>
      <c r="F725" s="24"/>
      <c r="I725" s="169"/>
      <c r="J725" s="169"/>
      <c r="M725" s="169"/>
      <c r="N725" s="169"/>
    </row>
    <row r="726" spans="4:14" ht="13">
      <c r="D726" s="24"/>
      <c r="E726" s="24"/>
      <c r="F726" s="24"/>
      <c r="I726" s="169"/>
      <c r="J726" s="169"/>
      <c r="M726" s="169"/>
      <c r="N726" s="169"/>
    </row>
    <row r="727" spans="4:14" ht="13">
      <c r="D727" s="24"/>
      <c r="E727" s="24"/>
      <c r="F727" s="24"/>
      <c r="I727" s="169"/>
      <c r="J727" s="169"/>
      <c r="M727" s="169"/>
      <c r="N727" s="169"/>
    </row>
    <row r="728" spans="4:14" ht="13">
      <c r="D728" s="24"/>
      <c r="E728" s="24"/>
      <c r="F728" s="24"/>
      <c r="I728" s="169"/>
      <c r="J728" s="169"/>
      <c r="M728" s="169"/>
      <c r="N728" s="169"/>
    </row>
    <row r="729" spans="4:14" ht="13">
      <c r="D729" s="24"/>
      <c r="E729" s="24"/>
      <c r="F729" s="24"/>
      <c r="I729" s="169"/>
      <c r="J729" s="169"/>
      <c r="M729" s="169"/>
      <c r="N729" s="169"/>
    </row>
    <row r="730" spans="4:14" ht="13">
      <c r="D730" s="24"/>
      <c r="E730" s="24"/>
      <c r="F730" s="24"/>
      <c r="I730" s="169"/>
      <c r="J730" s="169"/>
      <c r="M730" s="169"/>
      <c r="N730" s="169"/>
    </row>
    <row r="731" spans="4:14" ht="13">
      <c r="D731" s="24"/>
      <c r="E731" s="24"/>
      <c r="F731" s="24"/>
      <c r="I731" s="169"/>
      <c r="J731" s="169"/>
      <c r="M731" s="169"/>
      <c r="N731" s="169"/>
    </row>
    <row r="732" spans="4:14" ht="13">
      <c r="D732" s="24"/>
      <c r="E732" s="24"/>
      <c r="F732" s="24"/>
      <c r="I732" s="169"/>
      <c r="J732" s="169"/>
      <c r="M732" s="169"/>
      <c r="N732" s="169"/>
    </row>
    <row r="733" spans="4:14" ht="13">
      <c r="D733" s="24"/>
      <c r="E733" s="24"/>
      <c r="F733" s="24"/>
      <c r="I733" s="169"/>
      <c r="J733" s="169"/>
      <c r="M733" s="169"/>
      <c r="N733" s="169"/>
    </row>
    <row r="734" spans="4:14" ht="13">
      <c r="D734" s="24"/>
      <c r="E734" s="24"/>
      <c r="F734" s="24"/>
      <c r="I734" s="169"/>
      <c r="J734" s="169"/>
      <c r="M734" s="169"/>
      <c r="N734" s="169"/>
    </row>
    <row r="735" spans="4:14" ht="13">
      <c r="D735" s="24"/>
      <c r="E735" s="24"/>
      <c r="F735" s="24"/>
      <c r="I735" s="169"/>
      <c r="J735" s="169"/>
      <c r="M735" s="169"/>
      <c r="N735" s="169"/>
    </row>
    <row r="736" spans="4:14" ht="13">
      <c r="D736" s="24"/>
      <c r="E736" s="24"/>
      <c r="F736" s="24"/>
      <c r="I736" s="169"/>
      <c r="J736" s="169"/>
      <c r="M736" s="169"/>
      <c r="N736" s="169"/>
    </row>
    <row r="737" spans="4:14" ht="13">
      <c r="D737" s="24"/>
      <c r="E737" s="24"/>
      <c r="F737" s="24"/>
      <c r="I737" s="169"/>
      <c r="J737" s="169"/>
      <c r="M737" s="169"/>
      <c r="N737" s="169"/>
    </row>
    <row r="738" spans="4:14" ht="13">
      <c r="D738" s="24"/>
      <c r="E738" s="24"/>
      <c r="F738" s="24"/>
      <c r="I738" s="169"/>
      <c r="J738" s="169"/>
      <c r="M738" s="169"/>
      <c r="N738" s="169"/>
    </row>
    <row r="739" spans="4:14" ht="13">
      <c r="D739" s="24"/>
      <c r="E739" s="24"/>
      <c r="F739" s="24"/>
      <c r="I739" s="169"/>
      <c r="J739" s="169"/>
      <c r="M739" s="169"/>
      <c r="N739" s="169"/>
    </row>
    <row r="740" spans="4:14" ht="13">
      <c r="D740" s="24"/>
      <c r="E740" s="24"/>
      <c r="F740" s="24"/>
      <c r="I740" s="169"/>
      <c r="J740" s="169"/>
      <c r="M740" s="169"/>
      <c r="N740" s="169"/>
    </row>
    <row r="741" spans="4:14" ht="13">
      <c r="D741" s="24"/>
      <c r="E741" s="24"/>
      <c r="F741" s="24"/>
      <c r="I741" s="169"/>
      <c r="J741" s="169"/>
      <c r="M741" s="169"/>
      <c r="N741" s="169"/>
    </row>
    <row r="742" spans="4:14" ht="13">
      <c r="D742" s="24"/>
      <c r="E742" s="24"/>
      <c r="F742" s="24"/>
      <c r="I742" s="169"/>
      <c r="J742" s="169"/>
      <c r="M742" s="169"/>
      <c r="N742" s="169"/>
    </row>
    <row r="743" spans="4:14" ht="13">
      <c r="D743" s="24"/>
      <c r="E743" s="24"/>
      <c r="F743" s="24"/>
      <c r="I743" s="169"/>
      <c r="J743" s="169"/>
      <c r="M743" s="169"/>
      <c r="N743" s="169"/>
    </row>
    <row r="744" spans="4:14" ht="13">
      <c r="D744" s="24"/>
      <c r="E744" s="24"/>
      <c r="F744" s="24"/>
      <c r="I744" s="169"/>
      <c r="J744" s="169"/>
      <c r="M744" s="169"/>
      <c r="N744" s="169"/>
    </row>
    <row r="745" spans="4:14" ht="13">
      <c r="D745" s="24"/>
      <c r="E745" s="24"/>
      <c r="F745" s="24"/>
      <c r="I745" s="169"/>
      <c r="J745" s="169"/>
      <c r="M745" s="169"/>
      <c r="N745" s="169"/>
    </row>
    <row r="746" spans="4:14" ht="13">
      <c r="D746" s="24"/>
      <c r="E746" s="24"/>
      <c r="F746" s="24"/>
      <c r="I746" s="169"/>
      <c r="J746" s="169"/>
      <c r="M746" s="169"/>
      <c r="N746" s="169"/>
    </row>
    <row r="747" spans="4:14" ht="13">
      <c r="D747" s="24"/>
      <c r="E747" s="24"/>
      <c r="F747" s="24"/>
      <c r="I747" s="169"/>
      <c r="J747" s="169"/>
      <c r="M747" s="169"/>
      <c r="N747" s="169"/>
    </row>
    <row r="748" spans="4:14" ht="13">
      <c r="D748" s="24"/>
      <c r="E748" s="24"/>
      <c r="F748" s="24"/>
      <c r="I748" s="169"/>
      <c r="J748" s="169"/>
      <c r="M748" s="169"/>
      <c r="N748" s="169"/>
    </row>
    <row r="749" spans="4:14" ht="13">
      <c r="D749" s="24"/>
      <c r="E749" s="24"/>
      <c r="F749" s="24"/>
      <c r="I749" s="169"/>
      <c r="J749" s="169"/>
      <c r="M749" s="169"/>
      <c r="N749" s="169"/>
    </row>
    <row r="750" spans="4:14" ht="13">
      <c r="D750" s="24"/>
      <c r="E750" s="24"/>
      <c r="F750" s="24"/>
      <c r="I750" s="169"/>
      <c r="J750" s="169"/>
      <c r="M750" s="169"/>
      <c r="N750" s="169"/>
    </row>
    <row r="751" spans="4:14" ht="13">
      <c r="D751" s="24"/>
      <c r="E751" s="24"/>
      <c r="F751" s="24"/>
      <c r="I751" s="169"/>
      <c r="J751" s="169"/>
      <c r="M751" s="169"/>
      <c r="N751" s="169"/>
    </row>
    <row r="752" spans="4:14" ht="13">
      <c r="D752" s="24"/>
      <c r="E752" s="24"/>
      <c r="F752" s="24"/>
      <c r="I752" s="169"/>
      <c r="J752" s="169"/>
      <c r="M752" s="169"/>
      <c r="N752" s="169"/>
    </row>
    <row r="753" spans="4:14" ht="13">
      <c r="D753" s="24"/>
      <c r="E753" s="24"/>
      <c r="F753" s="24"/>
      <c r="I753" s="169"/>
      <c r="J753" s="169"/>
      <c r="M753" s="169"/>
      <c r="N753" s="169"/>
    </row>
    <row r="754" spans="4:14" ht="13">
      <c r="D754" s="24"/>
      <c r="E754" s="24"/>
      <c r="F754" s="24"/>
      <c r="I754" s="169"/>
      <c r="J754" s="169"/>
      <c r="M754" s="169"/>
      <c r="N754" s="169"/>
    </row>
    <row r="755" spans="4:14" ht="13">
      <c r="D755" s="24"/>
      <c r="E755" s="24"/>
      <c r="F755" s="24"/>
      <c r="I755" s="169"/>
      <c r="J755" s="169"/>
      <c r="M755" s="169"/>
      <c r="N755" s="169"/>
    </row>
    <row r="756" spans="4:14" ht="13">
      <c r="D756" s="24"/>
      <c r="E756" s="24"/>
      <c r="F756" s="24"/>
      <c r="I756" s="169"/>
      <c r="J756" s="169"/>
      <c r="M756" s="169"/>
      <c r="N756" s="169"/>
    </row>
    <row r="757" spans="4:14" ht="13">
      <c r="D757" s="24"/>
      <c r="E757" s="24"/>
      <c r="F757" s="24"/>
      <c r="I757" s="169"/>
      <c r="J757" s="169"/>
      <c r="M757" s="169"/>
      <c r="N757" s="169"/>
    </row>
    <row r="758" spans="4:14" ht="13">
      <c r="D758" s="24"/>
      <c r="E758" s="24"/>
      <c r="F758" s="24"/>
      <c r="I758" s="169"/>
      <c r="J758" s="169"/>
      <c r="M758" s="169"/>
      <c r="N758" s="169"/>
    </row>
    <row r="759" spans="4:14" ht="13">
      <c r="D759" s="24"/>
      <c r="E759" s="24"/>
      <c r="F759" s="24"/>
      <c r="I759" s="169"/>
      <c r="J759" s="169"/>
      <c r="M759" s="169"/>
      <c r="N759" s="169"/>
    </row>
    <row r="760" spans="4:14" ht="13">
      <c r="D760" s="24"/>
      <c r="E760" s="24"/>
      <c r="F760" s="24"/>
      <c r="I760" s="169"/>
      <c r="J760" s="169"/>
      <c r="M760" s="169"/>
      <c r="N760" s="169"/>
    </row>
    <row r="761" spans="4:14" ht="13">
      <c r="D761" s="24"/>
      <c r="E761" s="24"/>
      <c r="F761" s="24"/>
      <c r="I761" s="169"/>
      <c r="J761" s="169"/>
      <c r="M761" s="169"/>
      <c r="N761" s="169"/>
    </row>
    <row r="762" spans="4:14" ht="13">
      <c r="D762" s="24"/>
      <c r="E762" s="24"/>
      <c r="F762" s="24"/>
      <c r="I762" s="169"/>
      <c r="J762" s="169"/>
      <c r="M762" s="169"/>
      <c r="N762" s="169"/>
    </row>
    <row r="763" spans="4:14" ht="13">
      <c r="D763" s="24"/>
      <c r="E763" s="24"/>
      <c r="F763" s="24"/>
      <c r="I763" s="169"/>
      <c r="J763" s="169"/>
      <c r="M763" s="169"/>
      <c r="N763" s="169"/>
    </row>
    <row r="764" spans="4:14" ht="13">
      <c r="D764" s="24"/>
      <c r="E764" s="24"/>
      <c r="F764" s="24"/>
      <c r="I764" s="169"/>
      <c r="J764" s="169"/>
      <c r="M764" s="169"/>
      <c r="N764" s="169"/>
    </row>
    <row r="765" spans="4:14" ht="13">
      <c r="D765" s="24"/>
      <c r="E765" s="24"/>
      <c r="F765" s="24"/>
      <c r="I765" s="169"/>
      <c r="J765" s="169"/>
      <c r="M765" s="169"/>
      <c r="N765" s="169"/>
    </row>
    <row r="766" spans="4:14" ht="13">
      <c r="D766" s="24"/>
      <c r="E766" s="24"/>
      <c r="F766" s="24"/>
      <c r="I766" s="169"/>
      <c r="J766" s="169"/>
      <c r="M766" s="169"/>
      <c r="N766" s="169"/>
    </row>
    <row r="767" spans="4:14" ht="13">
      <c r="D767" s="24"/>
      <c r="E767" s="24"/>
      <c r="F767" s="24"/>
      <c r="I767" s="169"/>
      <c r="J767" s="169"/>
      <c r="M767" s="169"/>
      <c r="N767" s="169"/>
    </row>
    <row r="768" spans="4:14" ht="13">
      <c r="D768" s="24"/>
      <c r="E768" s="24"/>
      <c r="F768" s="24"/>
      <c r="I768" s="169"/>
      <c r="J768" s="169"/>
      <c r="M768" s="169"/>
      <c r="N768" s="169"/>
    </row>
    <row r="769" spans="4:14" ht="13">
      <c r="D769" s="24"/>
      <c r="E769" s="24"/>
      <c r="F769" s="24"/>
      <c r="I769" s="169"/>
      <c r="J769" s="169"/>
      <c r="M769" s="169"/>
      <c r="N769" s="169"/>
    </row>
    <row r="770" spans="4:14" ht="13">
      <c r="D770" s="24"/>
      <c r="E770" s="24"/>
      <c r="F770" s="24"/>
      <c r="I770" s="169"/>
      <c r="J770" s="169"/>
      <c r="M770" s="169"/>
      <c r="N770" s="169"/>
    </row>
    <row r="771" spans="4:14" ht="13">
      <c r="D771" s="24"/>
      <c r="E771" s="24"/>
      <c r="F771" s="24"/>
      <c r="I771" s="169"/>
      <c r="J771" s="169"/>
      <c r="M771" s="169"/>
      <c r="N771" s="169"/>
    </row>
    <row r="772" spans="4:14" ht="13">
      <c r="D772" s="24"/>
      <c r="E772" s="24"/>
      <c r="F772" s="24"/>
      <c r="I772" s="169"/>
      <c r="J772" s="169"/>
      <c r="M772" s="169"/>
      <c r="N772" s="169"/>
    </row>
    <row r="773" spans="4:14" ht="13">
      <c r="D773" s="24"/>
      <c r="E773" s="24"/>
      <c r="F773" s="24"/>
      <c r="I773" s="169"/>
      <c r="J773" s="169"/>
      <c r="M773" s="169"/>
      <c r="N773" s="169"/>
    </row>
    <row r="774" spans="4:14" ht="13">
      <c r="D774" s="24"/>
      <c r="E774" s="24"/>
      <c r="F774" s="24"/>
      <c r="I774" s="169"/>
      <c r="J774" s="169"/>
      <c r="M774" s="169"/>
      <c r="N774" s="169"/>
    </row>
    <row r="775" spans="4:14" ht="13">
      <c r="D775" s="24"/>
      <c r="E775" s="24"/>
      <c r="F775" s="24"/>
      <c r="I775" s="169"/>
      <c r="J775" s="169"/>
      <c r="M775" s="169"/>
      <c r="N775" s="169"/>
    </row>
    <row r="776" spans="4:14" ht="13">
      <c r="D776" s="24"/>
      <c r="E776" s="24"/>
      <c r="F776" s="24"/>
      <c r="I776" s="169"/>
      <c r="J776" s="169"/>
      <c r="M776" s="169"/>
      <c r="N776" s="169"/>
    </row>
    <row r="777" spans="4:14" ht="13">
      <c r="D777" s="24"/>
      <c r="E777" s="24"/>
      <c r="F777" s="24"/>
      <c r="I777" s="169"/>
      <c r="J777" s="169"/>
      <c r="M777" s="169"/>
      <c r="N777" s="169"/>
    </row>
    <row r="778" spans="4:14" ht="13">
      <c r="D778" s="24"/>
      <c r="E778" s="24"/>
      <c r="F778" s="24"/>
      <c r="I778" s="169"/>
      <c r="J778" s="169"/>
      <c r="M778" s="169"/>
      <c r="N778" s="169"/>
    </row>
    <row r="779" spans="4:14" ht="13">
      <c r="D779" s="24"/>
      <c r="E779" s="24"/>
      <c r="F779" s="24"/>
      <c r="I779" s="169"/>
      <c r="J779" s="169"/>
      <c r="M779" s="169"/>
      <c r="N779" s="169"/>
    </row>
    <row r="780" spans="4:14" ht="13">
      <c r="D780" s="24"/>
      <c r="E780" s="24"/>
      <c r="F780" s="24"/>
      <c r="I780" s="169"/>
      <c r="J780" s="169"/>
      <c r="M780" s="169"/>
      <c r="N780" s="169"/>
    </row>
    <row r="781" spans="4:14" ht="13">
      <c r="D781" s="24"/>
      <c r="E781" s="24"/>
      <c r="F781" s="24"/>
      <c r="I781" s="169"/>
      <c r="J781" s="169"/>
      <c r="K781" s="168"/>
      <c r="L781" s="168"/>
      <c r="M781" s="169"/>
      <c r="N781" s="169"/>
    </row>
    <row r="782" spans="4:14" ht="13">
      <c r="D782" s="24"/>
      <c r="E782" s="24"/>
      <c r="F782" s="24"/>
      <c r="I782" s="169"/>
      <c r="J782" s="169"/>
      <c r="K782" s="168"/>
      <c r="L782" s="168"/>
      <c r="M782" s="169"/>
      <c r="N782" s="169"/>
    </row>
    <row r="783" spans="4:14" ht="13">
      <c r="D783" s="24"/>
      <c r="E783" s="24"/>
      <c r="F783" s="24"/>
      <c r="I783" s="169"/>
      <c r="J783" s="169"/>
      <c r="K783" s="168"/>
      <c r="L783" s="168"/>
      <c r="M783" s="169"/>
      <c r="N783" s="169"/>
    </row>
    <row r="784" spans="4:14" ht="13">
      <c r="D784" s="24"/>
      <c r="E784" s="24"/>
      <c r="F784" s="24"/>
      <c r="I784" s="169"/>
      <c r="J784" s="169"/>
      <c r="K784" s="168"/>
      <c r="L784" s="168"/>
      <c r="M784" s="169"/>
      <c r="N784" s="169"/>
    </row>
    <row r="785" spans="4:14" ht="13">
      <c r="D785" s="24"/>
      <c r="E785" s="24"/>
      <c r="F785" s="24"/>
      <c r="I785" s="169"/>
      <c r="J785" s="169"/>
      <c r="K785" s="168"/>
      <c r="L785" s="168"/>
      <c r="M785" s="169"/>
      <c r="N785" s="169"/>
    </row>
    <row r="786" spans="4:14" ht="13">
      <c r="D786" s="24"/>
      <c r="E786" s="24"/>
      <c r="F786" s="24"/>
      <c r="I786" s="169"/>
      <c r="J786" s="169"/>
      <c r="K786" s="168"/>
      <c r="L786" s="168"/>
      <c r="M786" s="169"/>
      <c r="N786" s="169"/>
    </row>
    <row r="787" spans="4:14" ht="13">
      <c r="D787" s="24"/>
      <c r="E787" s="24"/>
      <c r="F787" s="24"/>
      <c r="I787" s="169"/>
      <c r="J787" s="169"/>
      <c r="K787" s="168"/>
      <c r="L787" s="168"/>
      <c r="M787" s="169"/>
      <c r="N787" s="169"/>
    </row>
    <row r="788" spans="4:14" ht="13">
      <c r="D788" s="24"/>
      <c r="E788" s="24"/>
      <c r="F788" s="24"/>
      <c r="I788" s="169"/>
      <c r="J788" s="169"/>
      <c r="K788" s="168"/>
      <c r="L788" s="168"/>
      <c r="M788" s="169"/>
      <c r="N788" s="169"/>
    </row>
    <row r="789" spans="4:14" ht="13">
      <c r="D789" s="24"/>
      <c r="E789" s="24"/>
      <c r="F789" s="24"/>
      <c r="I789" s="169"/>
      <c r="J789" s="169"/>
      <c r="K789" s="168"/>
      <c r="L789" s="168"/>
      <c r="M789" s="169"/>
      <c r="N789" s="169"/>
    </row>
    <row r="790" spans="4:14" ht="13">
      <c r="D790" s="24"/>
      <c r="E790" s="24"/>
      <c r="F790" s="24"/>
      <c r="I790" s="169"/>
      <c r="J790" s="169"/>
      <c r="K790" s="168"/>
      <c r="L790" s="168"/>
      <c r="M790" s="169"/>
      <c r="N790" s="169"/>
    </row>
    <row r="791" spans="4:14" ht="13">
      <c r="D791" s="24"/>
      <c r="E791" s="24"/>
      <c r="F791" s="24"/>
      <c r="I791" s="169"/>
      <c r="J791" s="169"/>
      <c r="K791" s="168"/>
      <c r="L791" s="168"/>
      <c r="M791" s="169"/>
      <c r="N791" s="169"/>
    </row>
    <row r="792" spans="4:14" ht="13">
      <c r="D792" s="24"/>
      <c r="E792" s="24"/>
      <c r="F792" s="24"/>
      <c r="I792" s="169"/>
      <c r="J792" s="169"/>
      <c r="K792" s="168"/>
      <c r="L792" s="168"/>
      <c r="M792" s="169"/>
      <c r="N792" s="169"/>
    </row>
    <row r="793" spans="4:14" ht="13">
      <c r="D793" s="24"/>
      <c r="E793" s="24"/>
      <c r="F793" s="24"/>
      <c r="I793" s="169"/>
      <c r="J793" s="169"/>
      <c r="K793" s="168"/>
      <c r="L793" s="168"/>
      <c r="M793" s="169"/>
      <c r="N793" s="169"/>
    </row>
    <row r="794" spans="4:14" ht="13">
      <c r="D794" s="24"/>
      <c r="E794" s="24"/>
      <c r="F794" s="24"/>
      <c r="I794" s="169"/>
      <c r="J794" s="169"/>
      <c r="K794" s="168"/>
      <c r="L794" s="168"/>
      <c r="M794" s="169"/>
      <c r="N794" s="169"/>
    </row>
    <row r="795" spans="4:14" ht="13">
      <c r="D795" s="24"/>
      <c r="E795" s="24"/>
      <c r="F795" s="24"/>
      <c r="I795" s="169"/>
      <c r="J795" s="169"/>
      <c r="K795" s="168"/>
      <c r="L795" s="168"/>
      <c r="M795" s="169"/>
      <c r="N795" s="169"/>
    </row>
    <row r="796" spans="4:14" ht="13">
      <c r="D796" s="24"/>
      <c r="E796" s="24"/>
      <c r="F796" s="24"/>
      <c r="I796" s="169"/>
      <c r="J796" s="169"/>
      <c r="K796" s="168"/>
      <c r="L796" s="168"/>
      <c r="M796" s="169"/>
      <c r="N796" s="169"/>
    </row>
    <row r="797" spans="4:14" ht="13">
      <c r="D797" s="24"/>
      <c r="E797" s="24"/>
      <c r="F797" s="24"/>
      <c r="I797" s="169"/>
      <c r="J797" s="169"/>
      <c r="K797" s="168"/>
      <c r="L797" s="168"/>
      <c r="M797" s="169"/>
      <c r="N797" s="169"/>
    </row>
    <row r="798" spans="4:14" ht="13">
      <c r="D798" s="24"/>
      <c r="E798" s="24"/>
      <c r="F798" s="24"/>
      <c r="I798" s="169"/>
      <c r="J798" s="169"/>
      <c r="K798" s="168"/>
      <c r="L798" s="168"/>
      <c r="M798" s="169"/>
      <c r="N798" s="169"/>
    </row>
    <row r="799" spans="4:14" ht="13">
      <c r="D799" s="24"/>
      <c r="E799" s="24"/>
      <c r="F799" s="24"/>
      <c r="I799" s="169"/>
      <c r="J799" s="169"/>
      <c r="K799" s="168"/>
      <c r="L799" s="168"/>
      <c r="M799" s="169"/>
      <c r="N799" s="169"/>
    </row>
    <row r="800" spans="4:14" ht="13">
      <c r="D800" s="24"/>
      <c r="E800" s="24"/>
      <c r="F800" s="24"/>
      <c r="I800" s="169"/>
      <c r="J800" s="169"/>
      <c r="K800" s="168"/>
      <c r="L800" s="168"/>
      <c r="M800" s="169"/>
      <c r="N800" s="169"/>
    </row>
    <row r="801" spans="4:14" ht="13">
      <c r="D801" s="24"/>
      <c r="E801" s="24"/>
      <c r="F801" s="24"/>
      <c r="I801" s="169"/>
      <c r="J801" s="169"/>
      <c r="K801" s="168"/>
      <c r="L801" s="168"/>
      <c r="M801" s="169"/>
      <c r="N801" s="169"/>
    </row>
    <row r="802" spans="4:14" ht="13">
      <c r="D802" s="24"/>
      <c r="E802" s="24"/>
      <c r="F802" s="24"/>
      <c r="I802" s="169"/>
      <c r="J802" s="169"/>
      <c r="K802" s="168"/>
      <c r="L802" s="168"/>
      <c r="M802" s="169"/>
      <c r="N802" s="169"/>
    </row>
    <row r="803" spans="4:14" ht="13">
      <c r="D803" s="24"/>
      <c r="E803" s="24"/>
      <c r="F803" s="24"/>
      <c r="I803" s="169"/>
      <c r="J803" s="169"/>
      <c r="K803" s="168"/>
      <c r="L803" s="168"/>
      <c r="M803" s="169"/>
      <c r="N803" s="169"/>
    </row>
    <row r="804" spans="4:14" ht="13">
      <c r="D804" s="24"/>
      <c r="E804" s="24"/>
      <c r="F804" s="24"/>
      <c r="I804" s="169"/>
      <c r="J804" s="169"/>
      <c r="K804" s="168"/>
      <c r="L804" s="168"/>
      <c r="M804" s="169"/>
      <c r="N804" s="169"/>
    </row>
    <row r="805" spans="4:14" ht="13">
      <c r="D805" s="24"/>
      <c r="E805" s="24"/>
      <c r="F805" s="24"/>
      <c r="I805" s="169"/>
      <c r="J805" s="169"/>
      <c r="K805" s="168"/>
      <c r="L805" s="168"/>
      <c r="M805" s="169"/>
      <c r="N805" s="169"/>
    </row>
    <row r="806" spans="4:14" ht="13">
      <c r="D806" s="24"/>
      <c r="E806" s="24"/>
      <c r="F806" s="24"/>
      <c r="I806" s="169"/>
      <c r="J806" s="169"/>
      <c r="K806" s="168"/>
      <c r="L806" s="168"/>
      <c r="M806" s="169"/>
      <c r="N806" s="169"/>
    </row>
    <row r="807" spans="4:14" ht="13">
      <c r="D807" s="24"/>
      <c r="E807" s="24"/>
      <c r="F807" s="24"/>
      <c r="I807" s="169"/>
      <c r="J807" s="169"/>
      <c r="K807" s="168"/>
      <c r="L807" s="168"/>
      <c r="M807" s="169"/>
      <c r="N807" s="169"/>
    </row>
    <row r="808" spans="4:14" ht="13">
      <c r="D808" s="24"/>
      <c r="E808" s="24"/>
      <c r="F808" s="24"/>
      <c r="I808" s="169"/>
      <c r="J808" s="169"/>
      <c r="K808" s="168"/>
      <c r="L808" s="168"/>
      <c r="M808" s="169"/>
      <c r="N808" s="169"/>
    </row>
    <row r="809" spans="4:14" ht="13">
      <c r="D809" s="24"/>
      <c r="E809" s="24"/>
      <c r="F809" s="24"/>
      <c r="I809" s="169"/>
      <c r="J809" s="169"/>
      <c r="K809" s="168"/>
      <c r="L809" s="168"/>
      <c r="M809" s="169"/>
      <c r="N809" s="169"/>
    </row>
    <row r="810" spans="4:14" ht="13">
      <c r="D810" s="24"/>
      <c r="E810" s="24"/>
      <c r="F810" s="24"/>
      <c r="I810" s="169"/>
      <c r="J810" s="169"/>
      <c r="K810" s="168"/>
      <c r="L810" s="168"/>
      <c r="M810" s="169"/>
      <c r="N810" s="169"/>
    </row>
    <row r="811" spans="4:14" ht="13">
      <c r="D811" s="24"/>
      <c r="E811" s="24"/>
      <c r="F811" s="24"/>
      <c r="I811" s="169"/>
      <c r="J811" s="169"/>
      <c r="K811" s="168"/>
      <c r="L811" s="168"/>
      <c r="M811" s="169"/>
      <c r="N811" s="169"/>
    </row>
    <row r="812" spans="4:14" ht="13">
      <c r="D812" s="24"/>
      <c r="E812" s="24"/>
      <c r="F812" s="24"/>
      <c r="I812" s="169"/>
      <c r="J812" s="169"/>
      <c r="K812" s="168"/>
      <c r="L812" s="168"/>
      <c r="M812" s="169"/>
      <c r="N812" s="169"/>
    </row>
    <row r="813" spans="4:14" ht="13">
      <c r="D813" s="24"/>
      <c r="E813" s="24"/>
      <c r="F813" s="24"/>
      <c r="I813" s="169"/>
      <c r="J813" s="169"/>
      <c r="K813" s="168"/>
      <c r="L813" s="168"/>
      <c r="M813" s="169"/>
      <c r="N813" s="169"/>
    </row>
    <row r="814" spans="4:14" ht="13">
      <c r="D814" s="24"/>
      <c r="E814" s="24"/>
      <c r="F814" s="24"/>
      <c r="I814" s="169"/>
      <c r="J814" s="169"/>
      <c r="K814" s="168"/>
      <c r="L814" s="168"/>
      <c r="M814" s="169"/>
      <c r="N814" s="169"/>
    </row>
    <row r="815" spans="4:14" ht="13">
      <c r="D815" s="24"/>
      <c r="E815" s="24"/>
      <c r="F815" s="24"/>
      <c r="I815" s="169"/>
      <c r="J815" s="169"/>
      <c r="K815" s="168"/>
      <c r="L815" s="168"/>
      <c r="M815" s="169"/>
      <c r="N815" s="169"/>
    </row>
    <row r="816" spans="4:14" ht="13">
      <c r="D816" s="24"/>
      <c r="E816" s="24"/>
      <c r="F816" s="24"/>
      <c r="I816" s="169"/>
      <c r="J816" s="169"/>
      <c r="K816" s="168"/>
      <c r="L816" s="168"/>
      <c r="M816" s="169"/>
      <c r="N816" s="169"/>
    </row>
    <row r="817" spans="4:14" ht="13">
      <c r="D817" s="24"/>
      <c r="E817" s="24"/>
      <c r="F817" s="24"/>
      <c r="I817" s="169"/>
      <c r="J817" s="169"/>
      <c r="K817" s="168"/>
      <c r="L817" s="168"/>
      <c r="M817" s="169"/>
      <c r="N817" s="169"/>
    </row>
    <row r="818" spans="4:14" ht="13">
      <c r="D818" s="24"/>
      <c r="E818" s="24"/>
      <c r="F818" s="24"/>
      <c r="I818" s="169"/>
      <c r="J818" s="169"/>
      <c r="K818" s="168"/>
      <c r="L818" s="168"/>
      <c r="M818" s="169"/>
      <c r="N818" s="169"/>
    </row>
    <row r="819" spans="4:14" ht="13">
      <c r="D819" s="24"/>
      <c r="E819" s="24"/>
      <c r="F819" s="24"/>
      <c r="I819" s="169"/>
      <c r="J819" s="169"/>
      <c r="K819" s="168"/>
      <c r="L819" s="168"/>
      <c r="M819" s="169"/>
      <c r="N819" s="169"/>
    </row>
    <row r="820" spans="4:14" ht="13">
      <c r="D820" s="24"/>
      <c r="E820" s="24"/>
      <c r="F820" s="24"/>
      <c r="I820" s="169"/>
      <c r="J820" s="169"/>
      <c r="K820" s="168"/>
      <c r="L820" s="168"/>
      <c r="M820" s="169"/>
      <c r="N820" s="169"/>
    </row>
  </sheetData>
  <mergeCells count="26">
    <mergeCell ref="O50:O72"/>
    <mergeCell ref="P68:P71"/>
    <mergeCell ref="B10:B28"/>
    <mergeCell ref="B30:B34"/>
    <mergeCell ref="B36:B48"/>
    <mergeCell ref="E36:E48"/>
    <mergeCell ref="D39:D40"/>
    <mergeCell ref="E94:E174"/>
    <mergeCell ref="E176:E190"/>
    <mergeCell ref="E192:E281"/>
    <mergeCell ref="B50:B72"/>
    <mergeCell ref="B74:B85"/>
    <mergeCell ref="B87:B92"/>
    <mergeCell ref="B94:B174"/>
    <mergeCell ref="B176:B190"/>
    <mergeCell ref="B193:B281"/>
    <mergeCell ref="F2:F3"/>
    <mergeCell ref="G2:N2"/>
    <mergeCell ref="F30:F34"/>
    <mergeCell ref="F68:F72"/>
    <mergeCell ref="E87:E92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(thesis)  Score</vt:lpstr>
      <vt:lpstr>(thesis)  Score summary</vt:lpstr>
      <vt:lpstr>Prediction video select</vt:lpstr>
      <vt:lpstr>(thesis) Score (1 second)</vt:lpstr>
      <vt:lpstr>(thesis) Score (0.1 second)</vt:lpstr>
      <vt:lpstr>Prediction video (0.1 second) d</vt:lpstr>
      <vt:lpstr>Video test v2</vt:lpstr>
      <vt:lpstr>input</vt:lpstr>
      <vt:lpstr>Copy of backupCopy of Video tes</vt:lpstr>
      <vt:lpstr>check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Phasuwut Chunnapiya</cp:lastModifiedBy>
  <dcterms:created xsi:type="dcterms:W3CDTF">2024-10-01T16:55:26Z</dcterms:created>
  <dcterms:modified xsi:type="dcterms:W3CDTF">2024-10-01T16:55:26Z</dcterms:modified>
</cp:coreProperties>
</file>