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Desktop\AllFileFolk\Bachelor Degree\Bachelor Degree_2\p2_Term2\TimeSeries and Regression\Time Series\3_Decomposition Method\"/>
    </mc:Choice>
  </mc:AlternateContent>
  <xr:revisionPtr revIDLastSave="0" documentId="13_ncr:1_{5334D58D-1E60-4335-B6A8-FE2E0EBF26E9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Ratio to simple average method" sheetId="1" r:id="rId1"/>
    <sheet name="Ratio to trend method" sheetId="2" r:id="rId2"/>
    <sheet name="Check Seasonal_Unit3_5ก" sheetId="3" r:id="rId3"/>
    <sheet name="Moving Average_Unit3_5ค" sheetId="4" r:id="rId4"/>
    <sheet name="Trend Line least square metho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5" l="1"/>
  <c r="G14" i="3" l="1"/>
  <c r="G13" i="3"/>
  <c r="G10" i="3"/>
  <c r="G9" i="3"/>
  <c r="G8" i="3"/>
  <c r="G7" i="3"/>
  <c r="G12" i="3" s="1"/>
  <c r="C21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3" i="3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4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3" i="4"/>
  <c r="K9" i="2" l="1"/>
  <c r="V9" i="2"/>
  <c r="U9" i="2"/>
  <c r="T9" i="2"/>
  <c r="S9" i="2"/>
  <c r="R9" i="2"/>
  <c r="Q9" i="2"/>
  <c r="P9" i="2"/>
  <c r="O9" i="2"/>
  <c r="N9" i="2"/>
  <c r="M9" i="2"/>
  <c r="L9" i="2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2" i="2"/>
  <c r="G2" i="2" s="1"/>
  <c r="W9" i="2" l="1"/>
  <c r="L10" i="1"/>
  <c r="M10" i="1"/>
  <c r="N10" i="1"/>
  <c r="O10" i="1"/>
  <c r="P10" i="1"/>
  <c r="Q10" i="1"/>
  <c r="R10" i="1"/>
  <c r="S10" i="1"/>
  <c r="T10" i="1"/>
  <c r="U10" i="1"/>
  <c r="V10" i="1"/>
  <c r="K10" i="1"/>
  <c r="E9" i="1"/>
  <c r="F9" i="1" s="1"/>
  <c r="E13" i="1"/>
  <c r="F13" i="1" s="1"/>
  <c r="E17" i="1"/>
  <c r="F17" i="1" s="1"/>
  <c r="E21" i="1"/>
  <c r="F21" i="1" s="1"/>
  <c r="E25" i="1"/>
  <c r="F25" i="1" s="1"/>
  <c r="E29" i="1"/>
  <c r="F29" i="1" s="1"/>
  <c r="E33" i="1"/>
  <c r="F33" i="1" s="1"/>
  <c r="E37" i="1"/>
  <c r="F37" i="1" s="1"/>
  <c r="E41" i="1"/>
  <c r="F41" i="1" s="1"/>
  <c r="E45" i="1"/>
  <c r="F45" i="1" s="1"/>
  <c r="E49" i="1"/>
  <c r="F49" i="1" s="1"/>
  <c r="E53" i="1"/>
  <c r="F53" i="1" s="1"/>
  <c r="D56" i="1"/>
  <c r="D9" i="1"/>
  <c r="D10" i="1"/>
  <c r="E10" i="1" s="1"/>
  <c r="F10" i="1" s="1"/>
  <c r="D11" i="1"/>
  <c r="E11" i="1" s="1"/>
  <c r="F11" i="1" s="1"/>
  <c r="D12" i="1"/>
  <c r="E12" i="1" s="1"/>
  <c r="F12" i="1" s="1"/>
  <c r="D13" i="1"/>
  <c r="D14" i="1"/>
  <c r="E14" i="1" s="1"/>
  <c r="F14" i="1" s="1"/>
  <c r="D15" i="1"/>
  <c r="E15" i="1" s="1"/>
  <c r="F15" i="1" s="1"/>
  <c r="D16" i="1"/>
  <c r="E16" i="1" s="1"/>
  <c r="F16" i="1" s="1"/>
  <c r="D17" i="1"/>
  <c r="D18" i="1"/>
  <c r="E18" i="1" s="1"/>
  <c r="F18" i="1" s="1"/>
  <c r="D19" i="1"/>
  <c r="E19" i="1" s="1"/>
  <c r="F19" i="1" s="1"/>
  <c r="D20" i="1"/>
  <c r="E20" i="1" s="1"/>
  <c r="F20" i="1" s="1"/>
  <c r="D21" i="1"/>
  <c r="D22" i="1"/>
  <c r="E22" i="1" s="1"/>
  <c r="F22" i="1" s="1"/>
  <c r="D23" i="1"/>
  <c r="E23" i="1" s="1"/>
  <c r="F23" i="1" s="1"/>
  <c r="D24" i="1"/>
  <c r="E24" i="1" s="1"/>
  <c r="F24" i="1" s="1"/>
  <c r="D25" i="1"/>
  <c r="D26" i="1"/>
  <c r="E26" i="1" s="1"/>
  <c r="F26" i="1" s="1"/>
  <c r="D27" i="1"/>
  <c r="E27" i="1" s="1"/>
  <c r="F27" i="1" s="1"/>
  <c r="D28" i="1"/>
  <c r="E28" i="1" s="1"/>
  <c r="F28" i="1" s="1"/>
  <c r="D29" i="1"/>
  <c r="D30" i="1"/>
  <c r="E30" i="1" s="1"/>
  <c r="F30" i="1" s="1"/>
  <c r="D31" i="1"/>
  <c r="E31" i="1" s="1"/>
  <c r="F31" i="1" s="1"/>
  <c r="D32" i="1"/>
  <c r="E32" i="1" s="1"/>
  <c r="F32" i="1" s="1"/>
  <c r="D33" i="1"/>
  <c r="D34" i="1"/>
  <c r="E34" i="1" s="1"/>
  <c r="F34" i="1" s="1"/>
  <c r="D35" i="1"/>
  <c r="E35" i="1" s="1"/>
  <c r="F35" i="1" s="1"/>
  <c r="D36" i="1"/>
  <c r="E36" i="1" s="1"/>
  <c r="F36" i="1" s="1"/>
  <c r="D37" i="1"/>
  <c r="D38" i="1"/>
  <c r="E38" i="1" s="1"/>
  <c r="F38" i="1" s="1"/>
  <c r="D39" i="1"/>
  <c r="E39" i="1" s="1"/>
  <c r="F39" i="1" s="1"/>
  <c r="D40" i="1"/>
  <c r="E40" i="1" s="1"/>
  <c r="F40" i="1" s="1"/>
  <c r="D41" i="1"/>
  <c r="D42" i="1"/>
  <c r="E42" i="1" s="1"/>
  <c r="F42" i="1" s="1"/>
  <c r="D43" i="1"/>
  <c r="E43" i="1" s="1"/>
  <c r="F43" i="1" s="1"/>
  <c r="D44" i="1"/>
  <c r="E44" i="1" s="1"/>
  <c r="F44" i="1" s="1"/>
  <c r="D45" i="1"/>
  <c r="D46" i="1"/>
  <c r="E46" i="1" s="1"/>
  <c r="F46" i="1" s="1"/>
  <c r="D47" i="1"/>
  <c r="E47" i="1" s="1"/>
  <c r="F47" i="1" s="1"/>
  <c r="D48" i="1"/>
  <c r="E48" i="1" s="1"/>
  <c r="F48" i="1" s="1"/>
  <c r="D49" i="1"/>
  <c r="D50" i="1"/>
  <c r="E50" i="1" s="1"/>
  <c r="F50" i="1" s="1"/>
  <c r="D51" i="1"/>
  <c r="E51" i="1" s="1"/>
  <c r="F51" i="1" s="1"/>
  <c r="D52" i="1"/>
  <c r="E52" i="1" s="1"/>
  <c r="F52" i="1" s="1"/>
  <c r="D53" i="1"/>
  <c r="D54" i="1"/>
  <c r="E54" i="1" s="1"/>
  <c r="F54" i="1" s="1"/>
  <c r="D55" i="1"/>
  <c r="E55" i="1" s="1"/>
  <c r="F55" i="1" s="1"/>
  <c r="D8" i="1"/>
  <c r="E8" i="1" s="1"/>
  <c r="F8" i="1" s="1"/>
  <c r="T11" i="1" l="1"/>
  <c r="P11" i="1"/>
  <c r="K11" i="1"/>
  <c r="S11" i="1"/>
  <c r="W10" i="1"/>
  <c r="O10" i="2"/>
  <c r="S10" i="2"/>
  <c r="K10" i="2"/>
  <c r="R10" i="2"/>
  <c r="L10" i="2"/>
  <c r="P10" i="2"/>
  <c r="T10" i="2"/>
  <c r="V10" i="2"/>
  <c r="M10" i="2"/>
  <c r="Q10" i="2"/>
  <c r="U10" i="2"/>
  <c r="N10" i="2"/>
  <c r="Q11" i="1" l="1"/>
  <c r="U11" i="1"/>
  <c r="M11" i="1"/>
  <c r="R11" i="1"/>
  <c r="N11" i="1"/>
  <c r="O11" i="1"/>
  <c r="L11" i="1"/>
  <c r="W11" i="1" s="1"/>
  <c r="V11" i="1"/>
  <c r="W10" i="2"/>
</calcChain>
</file>

<file path=xl/sharedStrings.xml><?xml version="1.0" encoding="utf-8"?>
<sst xmlns="http://schemas.openxmlformats.org/spreadsheetml/2006/main" count="100" uniqueCount="67">
  <si>
    <t>Year</t>
  </si>
  <si>
    <t>Month</t>
  </si>
  <si>
    <t>Y</t>
  </si>
  <si>
    <t>M.A._12M</t>
  </si>
  <si>
    <t>2nd M.A._12M = TxC</t>
  </si>
  <si>
    <t>SxI</t>
  </si>
  <si>
    <t>Y/TC = SxI</t>
  </si>
  <si>
    <t>ปี/เดือน</t>
  </si>
  <si>
    <t>average</t>
  </si>
  <si>
    <t>real average</t>
  </si>
  <si>
    <t>sum</t>
  </si>
  <si>
    <t>t = x</t>
  </si>
  <si>
    <t>T</t>
  </si>
  <si>
    <t>Y/T = S*C*I</t>
  </si>
  <si>
    <t>Y/T*100</t>
  </si>
  <si>
    <t>S*C*I</t>
  </si>
  <si>
    <t>X</t>
  </si>
  <si>
    <t>MA 3 Y</t>
  </si>
  <si>
    <t>MA 5 Y</t>
  </si>
  <si>
    <t>หา Moving Average ของ 3 ปี และ 5 ปี พบว่ามีข้อมูลนี้มีแนวโน้มเพิ่มขึ้นตามเวลา</t>
  </si>
  <si>
    <t>เครื่องหมาย Yi-Yi-1</t>
  </si>
  <si>
    <t>+</t>
  </si>
  <si>
    <t>Yi-Yi-1</t>
  </si>
  <si>
    <t>1. กำหนดสมมติฐานหลักและสมมติฐานทางเลือก</t>
  </si>
  <si>
    <t>Ho : อนุกรมเวลาไม่มีแนวโน้ม</t>
  </si>
  <si>
    <t>Ha : อนุกรมเวลามีแนวโน้มอาจจะเป็นทางขึ้นหรือทางลง</t>
  </si>
  <si>
    <t>2. สถิติที่ใช้ทดสอบ</t>
  </si>
  <si>
    <t>n =</t>
  </si>
  <si>
    <t>V =</t>
  </si>
  <si>
    <t>µv =</t>
  </si>
  <si>
    <t>σv =</t>
  </si>
  <si>
    <t>ดังนั้น Z =</t>
  </si>
  <si>
    <t xml:space="preserve"> +Zcrit =</t>
  </si>
  <si>
    <t xml:space="preserve"> -Zcrit =</t>
  </si>
  <si>
    <t>Z &gt; +Zcrit</t>
  </si>
  <si>
    <t>ดังนั้น ปฏิเสธ Ho</t>
  </si>
  <si>
    <t>ที่ระดับนัยสำคัญ 0.05 จึงสรุปว่า อนุกรมเวลาชุดนี้มีแนวโน้มอาจจะเป็นทางขึ้นหรือทางลง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</si>
  <si>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</si>
  <si>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</si>
  <si>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</si>
  <si>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</si>
  <si>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</si>
  <si>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</si>
  <si>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</si>
  <si>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</si>
  <si>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</si>
  <si>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</si>
  <si>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</si>
  <si>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</si>
  <si>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</si>
  <si>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</si>
  <si>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</si>
  <si>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</si>
  <si>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</si>
  <si>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</si>
  <si>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</si>
  <si>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</si>
  <si>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</si>
  <si>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</si>
  <si>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</si>
  <si>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</si>
  <si>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(21+1)/2 = 11</t>
  </si>
  <si>
    <t>ดังนั้น Y-hat หรือ T = 301.047619 + 7.95194805x</t>
  </si>
  <si>
    <t>ดังนั้นใช้วิธีให้ตรงกลางเป็น 0</t>
  </si>
  <si>
    <t>Unit3 exercise 3ค</t>
  </si>
  <si>
    <t>Unit3 exercise 3ง</t>
  </si>
  <si>
    <t>Unit3_6ก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</si>
</sst>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b/>
      <sz val="11"/>
      <color rgb="FF00B050"/>
      <name val="Tahoma"/>
      <family val="2"/>
      <scheme val="minor"/>
    </font>
    <font>
      <i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2" xfId="0" applyFont="1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1" fillId="0" borderId="3" xfId="0" applyFont="1" applyBorder="1"/>
    <xf numFmtId="0" fontId="2" fillId="0" borderId="3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4" xfId="0" applyBorder="1"/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 3 years</a:t>
            </a:r>
            <a:endParaRPr lang="en-US" sz="1400" b="0" i="0" u="none" strike="noStrike" baseline="0">
              <a:effectLst/>
            </a:endParaRPr>
          </a:p>
        </c:rich>
      </c:tx>
      <c:layout>
        <c:manualLayout>
          <c:xMode val="edge"/>
          <c:yMode val="edge"/>
          <c:x val="0.401159667541557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Average_Unit3_5ค'!$B$1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'Moving Average_Unit3_5ค'!$B$2:$B$21</c:f>
              <c:numCache>
                <c:formatCode>General</c:formatCode>
                <c:ptCount val="20"/>
                <c:pt idx="0">
                  <c:v>250</c:v>
                </c:pt>
                <c:pt idx="1">
                  <c:v>260</c:v>
                </c:pt>
                <c:pt idx="2">
                  <c:v>268</c:v>
                </c:pt>
                <c:pt idx="3">
                  <c:v>275</c:v>
                </c:pt>
                <c:pt idx="4">
                  <c:v>290</c:v>
                </c:pt>
                <c:pt idx="5">
                  <c:v>300</c:v>
                </c:pt>
                <c:pt idx="6">
                  <c:v>310</c:v>
                </c:pt>
                <c:pt idx="7">
                  <c:v>325</c:v>
                </c:pt>
                <c:pt idx="8">
                  <c:v>346</c:v>
                </c:pt>
                <c:pt idx="9">
                  <c:v>370</c:v>
                </c:pt>
                <c:pt idx="10">
                  <c:v>376</c:v>
                </c:pt>
                <c:pt idx="11">
                  <c:v>389</c:v>
                </c:pt>
                <c:pt idx="12">
                  <c:v>398</c:v>
                </c:pt>
                <c:pt idx="13">
                  <c:v>412</c:v>
                </c:pt>
                <c:pt idx="14">
                  <c:v>436</c:v>
                </c:pt>
                <c:pt idx="15">
                  <c:v>470</c:v>
                </c:pt>
                <c:pt idx="16">
                  <c:v>480</c:v>
                </c:pt>
                <c:pt idx="17">
                  <c:v>510</c:v>
                </c:pt>
                <c:pt idx="18">
                  <c:v>516</c:v>
                </c:pt>
                <c:pt idx="19">
                  <c:v>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07-4666-A665-DD6EF3DCF5F4}"/>
            </c:ext>
          </c:extLst>
        </c:ser>
        <c:ser>
          <c:idx val="1"/>
          <c:order val="1"/>
          <c:tx>
            <c:strRef>
              <c:f>'Moving Average_Unit3_5ค'!$C$1</c:f>
              <c:strCache>
                <c:ptCount val="1"/>
                <c:pt idx="0">
                  <c:v>MA 3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'Moving Average_Unit3_5ค'!$C$2:$C$21</c:f>
              <c:numCache>
                <c:formatCode>General</c:formatCode>
                <c:ptCount val="20"/>
                <c:pt idx="1">
                  <c:v>259.33333333333331</c:v>
                </c:pt>
                <c:pt idx="2">
                  <c:v>267.66666666666669</c:v>
                </c:pt>
                <c:pt idx="3">
                  <c:v>277.66666666666669</c:v>
                </c:pt>
                <c:pt idx="4">
                  <c:v>288.33333333333331</c:v>
                </c:pt>
                <c:pt idx="5">
                  <c:v>300</c:v>
                </c:pt>
                <c:pt idx="6">
                  <c:v>311.66666666666669</c:v>
                </c:pt>
                <c:pt idx="7">
                  <c:v>327</c:v>
                </c:pt>
                <c:pt idx="8">
                  <c:v>347</c:v>
                </c:pt>
                <c:pt idx="9">
                  <c:v>364</c:v>
                </c:pt>
                <c:pt idx="10">
                  <c:v>378.33333333333331</c:v>
                </c:pt>
                <c:pt idx="11">
                  <c:v>387.66666666666669</c:v>
                </c:pt>
                <c:pt idx="12">
                  <c:v>399.66666666666669</c:v>
                </c:pt>
                <c:pt idx="13">
                  <c:v>415.33333333333331</c:v>
                </c:pt>
                <c:pt idx="14">
                  <c:v>439.33333333333331</c:v>
                </c:pt>
                <c:pt idx="15">
                  <c:v>462</c:v>
                </c:pt>
                <c:pt idx="16">
                  <c:v>486.66666666666669</c:v>
                </c:pt>
                <c:pt idx="17">
                  <c:v>502</c:v>
                </c:pt>
                <c:pt idx="18">
                  <c:v>518.66666666666663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07-4666-A665-DD6EF3DCF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50960"/>
        <c:axId val="540954288"/>
      </c:lineChart>
      <c:catAx>
        <c:axId val="54095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40954288"/>
        <c:crosses val="autoZero"/>
        <c:auto val="1"/>
        <c:lblAlgn val="ctr"/>
        <c:lblOffset val="100"/>
        <c:noMultiLvlLbl val="0"/>
      </c:catAx>
      <c:valAx>
        <c:axId val="54095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4095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 5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Average_Unit3_5ค'!$B$1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'Moving Average_Unit3_5ค'!$B$2:$B$21</c:f>
              <c:numCache>
                <c:formatCode>General</c:formatCode>
                <c:ptCount val="20"/>
                <c:pt idx="0">
                  <c:v>250</c:v>
                </c:pt>
                <c:pt idx="1">
                  <c:v>260</c:v>
                </c:pt>
                <c:pt idx="2">
                  <c:v>268</c:v>
                </c:pt>
                <c:pt idx="3">
                  <c:v>275</c:v>
                </c:pt>
                <c:pt idx="4">
                  <c:v>290</c:v>
                </c:pt>
                <c:pt idx="5">
                  <c:v>300</c:v>
                </c:pt>
                <c:pt idx="6">
                  <c:v>310</c:v>
                </c:pt>
                <c:pt idx="7">
                  <c:v>325</c:v>
                </c:pt>
                <c:pt idx="8">
                  <c:v>346</c:v>
                </c:pt>
                <c:pt idx="9">
                  <c:v>370</c:v>
                </c:pt>
                <c:pt idx="10">
                  <c:v>376</c:v>
                </c:pt>
                <c:pt idx="11">
                  <c:v>389</c:v>
                </c:pt>
                <c:pt idx="12">
                  <c:v>398</c:v>
                </c:pt>
                <c:pt idx="13">
                  <c:v>412</c:v>
                </c:pt>
                <c:pt idx="14">
                  <c:v>436</c:v>
                </c:pt>
                <c:pt idx="15">
                  <c:v>470</c:v>
                </c:pt>
                <c:pt idx="16">
                  <c:v>480</c:v>
                </c:pt>
                <c:pt idx="17">
                  <c:v>510</c:v>
                </c:pt>
                <c:pt idx="18">
                  <c:v>516</c:v>
                </c:pt>
                <c:pt idx="19">
                  <c:v>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3-4474-8504-AFC904487BD3}"/>
            </c:ext>
          </c:extLst>
        </c:ser>
        <c:ser>
          <c:idx val="1"/>
          <c:order val="1"/>
          <c:tx>
            <c:strRef>
              <c:f>'Moving Average_Unit3_5ค'!$D$1</c:f>
              <c:strCache>
                <c:ptCount val="1"/>
                <c:pt idx="0">
                  <c:v>MA 5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'Moving Average_Unit3_5ค'!$D$2:$D$21</c:f>
              <c:numCache>
                <c:formatCode>General</c:formatCode>
                <c:ptCount val="20"/>
                <c:pt idx="2">
                  <c:v>268.60000000000002</c:v>
                </c:pt>
                <c:pt idx="3">
                  <c:v>278.60000000000002</c:v>
                </c:pt>
                <c:pt idx="4">
                  <c:v>288.60000000000002</c:v>
                </c:pt>
                <c:pt idx="5">
                  <c:v>300</c:v>
                </c:pt>
                <c:pt idx="6">
                  <c:v>314.2</c:v>
                </c:pt>
                <c:pt idx="7">
                  <c:v>330.2</c:v>
                </c:pt>
                <c:pt idx="8">
                  <c:v>345.4</c:v>
                </c:pt>
                <c:pt idx="9">
                  <c:v>361.2</c:v>
                </c:pt>
                <c:pt idx="10">
                  <c:v>375.8</c:v>
                </c:pt>
                <c:pt idx="11">
                  <c:v>389</c:v>
                </c:pt>
                <c:pt idx="12">
                  <c:v>402.2</c:v>
                </c:pt>
                <c:pt idx="13">
                  <c:v>421</c:v>
                </c:pt>
                <c:pt idx="14">
                  <c:v>439.2</c:v>
                </c:pt>
                <c:pt idx="15">
                  <c:v>461.6</c:v>
                </c:pt>
                <c:pt idx="16">
                  <c:v>482.4</c:v>
                </c:pt>
                <c:pt idx="17">
                  <c:v>501.2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3-4474-8504-AFC904487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482192"/>
        <c:axId val="544477616"/>
      </c:lineChart>
      <c:catAx>
        <c:axId val="544482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44477616"/>
        <c:crosses val="autoZero"/>
        <c:auto val="1"/>
        <c:lblAlgn val="ctr"/>
        <c:lblOffset val="100"/>
        <c:noMultiLvlLbl val="0"/>
      </c:catAx>
      <c:valAx>
        <c:axId val="54447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4448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0</xdr:row>
      <xdr:rowOff>23812</xdr:rowOff>
    </xdr:from>
    <xdr:to>
      <xdr:col>10</xdr:col>
      <xdr:colOff>333375</xdr:colOff>
      <xdr:row>12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DDDAEB-2897-46EA-8ECC-6E04BD59F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357187</xdr:colOff>
      <xdr:row>12</xdr:row>
      <xdr:rowOff>4762</xdr:rowOff>
    </xdr:from>
    <xdr:to>
      <xdr:col>10</xdr:col>
      <xdr:colOff>333375</xdr:colOff>
      <xdr:row>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F53CD2-3D37-4DF4-8B23-75AC3D973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1"/>
  <sheetViews>
    <sheetView zoomScaleNormal="100" workbookViewId="0">
      <selection activeCell="J1" sqref="J1"/>
    </sheetView>
  </sheetViews>
  <sheetFormatPr defaultRowHeight="14.25" x14ac:dyDescent="0.2"/>
  <cols>
    <col min="4" max="4" width="9.875" bestFit="1" customWidth="1"/>
    <col min="5" max="5" width="18.875" bestFit="1" customWidth="1"/>
    <col min="6" max="6" width="10" bestFit="1" customWidth="1"/>
    <col min="7" max="7" width="10" customWidth="1"/>
    <col min="10" max="10" width="13" bestFit="1" customWidth="1"/>
  </cols>
  <sheetData>
    <row r="1" spans="1:23" s="1" customForma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6</v>
      </c>
      <c r="G1" s="10" t="s">
        <v>5</v>
      </c>
      <c r="J1" s="1" t="s">
        <v>64</v>
      </c>
    </row>
    <row r="2" spans="1:23" x14ac:dyDescent="0.2">
      <c r="A2" s="3">
        <v>2539</v>
      </c>
      <c r="B2" s="3">
        <v>1</v>
      </c>
      <c r="C2" s="3">
        <v>350</v>
      </c>
      <c r="D2" s="3"/>
      <c r="E2" s="3"/>
      <c r="F2" s="3"/>
      <c r="G2" s="3"/>
    </row>
    <row r="3" spans="1:23" x14ac:dyDescent="0.2">
      <c r="A3" s="3">
        <v>2539</v>
      </c>
      <c r="B3" s="3">
        <v>2</v>
      </c>
      <c r="C3" s="3">
        <v>360</v>
      </c>
      <c r="D3" s="3"/>
      <c r="E3" s="3"/>
      <c r="F3" s="3"/>
      <c r="G3" s="3"/>
    </row>
    <row r="4" spans="1:23" x14ac:dyDescent="0.2">
      <c r="A4" s="3">
        <v>2539</v>
      </c>
      <c r="B4" s="3">
        <v>3</v>
      </c>
      <c r="C4" s="3">
        <v>400</v>
      </c>
      <c r="D4" s="3"/>
      <c r="E4" s="3"/>
      <c r="F4" s="3"/>
      <c r="G4" s="3"/>
      <c r="J4" s="2" t="s">
        <v>7</v>
      </c>
      <c r="K4" s="3">
        <v>1</v>
      </c>
      <c r="L4" s="3">
        <v>2</v>
      </c>
      <c r="M4" s="3">
        <v>3</v>
      </c>
      <c r="N4" s="3">
        <v>4</v>
      </c>
      <c r="O4" s="3">
        <v>5</v>
      </c>
      <c r="P4" s="3">
        <v>6</v>
      </c>
      <c r="Q4" s="3">
        <v>7</v>
      </c>
      <c r="R4" s="3">
        <v>8</v>
      </c>
      <c r="S4" s="3">
        <v>9</v>
      </c>
      <c r="T4" s="3">
        <v>10</v>
      </c>
      <c r="U4" s="3">
        <v>11</v>
      </c>
      <c r="V4" s="3">
        <v>12</v>
      </c>
    </row>
    <row r="5" spans="1:23" x14ac:dyDescent="0.2">
      <c r="A5" s="3">
        <v>2539</v>
      </c>
      <c r="B5" s="3">
        <v>4</v>
      </c>
      <c r="C5" s="3">
        <v>330</v>
      </c>
      <c r="D5" s="3"/>
      <c r="E5" s="3"/>
      <c r="F5" s="3"/>
      <c r="G5" s="3"/>
      <c r="J5" s="2">
        <v>2539</v>
      </c>
      <c r="K5" s="3"/>
      <c r="L5" s="3"/>
      <c r="M5" s="3"/>
      <c r="N5" s="3"/>
      <c r="O5" s="3"/>
      <c r="P5" s="3"/>
      <c r="Q5" s="3">
        <v>97.841726618705039</v>
      </c>
      <c r="R5" s="3">
        <v>99.300699300699307</v>
      </c>
      <c r="S5" s="3">
        <v>98.630136986301366</v>
      </c>
      <c r="T5" s="3">
        <v>98.666666666666671</v>
      </c>
      <c r="U5" s="3">
        <v>99.346405228758172</v>
      </c>
      <c r="V5" s="3">
        <v>105.47945205479452</v>
      </c>
    </row>
    <row r="6" spans="1:23" x14ac:dyDescent="0.2">
      <c r="A6" s="3">
        <v>2539</v>
      </c>
      <c r="B6" s="3">
        <v>5</v>
      </c>
      <c r="C6" s="3">
        <v>380</v>
      </c>
      <c r="D6" s="3"/>
      <c r="E6" s="3"/>
      <c r="F6" s="3"/>
      <c r="G6" s="3"/>
      <c r="J6" s="2">
        <v>2540</v>
      </c>
      <c r="K6" s="3">
        <v>95.833333333333343</v>
      </c>
      <c r="L6" s="3">
        <v>95.541401273885356</v>
      </c>
      <c r="M6" s="3">
        <v>107.89473684210526</v>
      </c>
      <c r="N6" s="3">
        <v>97.222222222222214</v>
      </c>
      <c r="O6" s="3">
        <v>98.013245033112582</v>
      </c>
      <c r="P6" s="3">
        <v>104.05405405405406</v>
      </c>
      <c r="Q6" s="3">
        <v>102.15827338129498</v>
      </c>
      <c r="R6" s="3">
        <v>97.841726618705039</v>
      </c>
      <c r="S6" s="3">
        <v>95.945945945945937</v>
      </c>
      <c r="T6" s="3">
        <v>100.65359477124183</v>
      </c>
      <c r="U6" s="3">
        <v>98.701298701298697</v>
      </c>
      <c r="V6" s="3">
        <v>109.85915492957747</v>
      </c>
    </row>
    <row r="7" spans="1:23" x14ac:dyDescent="0.2">
      <c r="A7" s="3">
        <v>2539</v>
      </c>
      <c r="B7" s="3">
        <v>6</v>
      </c>
      <c r="C7" s="3">
        <v>390</v>
      </c>
      <c r="D7" s="3"/>
      <c r="E7" s="3"/>
      <c r="F7" s="3"/>
      <c r="G7" s="3"/>
      <c r="J7" s="2">
        <v>2541</v>
      </c>
      <c r="K7" s="3">
        <v>95.522388059701498</v>
      </c>
      <c r="L7" s="3">
        <v>97.222222222222214</v>
      </c>
      <c r="M7" s="3">
        <v>104.22535211267605</v>
      </c>
      <c r="N7" s="3">
        <v>97.142857142857139</v>
      </c>
      <c r="O7" s="3">
        <v>97.297297297297305</v>
      </c>
      <c r="P7" s="3">
        <v>104.10958904109589</v>
      </c>
      <c r="Q7" s="3">
        <v>98.591549295774655</v>
      </c>
      <c r="R7" s="3">
        <v>102.12765957446808</v>
      </c>
      <c r="S7" s="3">
        <v>102.22222222222221</v>
      </c>
      <c r="T7" s="3">
        <v>101.53846153846153</v>
      </c>
      <c r="U7" s="3">
        <v>95.522388059701484</v>
      </c>
      <c r="V7" s="3">
        <v>106.06060606060606</v>
      </c>
    </row>
    <row r="8" spans="1:23" x14ac:dyDescent="0.2">
      <c r="A8" s="3">
        <v>2539</v>
      </c>
      <c r="B8" s="3">
        <v>7</v>
      </c>
      <c r="C8" s="3">
        <v>340</v>
      </c>
      <c r="D8" s="3">
        <f>C2:C13</f>
        <v>340</v>
      </c>
      <c r="E8" s="3">
        <f>AVERAGE(D8:D9)</f>
        <v>347.5</v>
      </c>
      <c r="F8" s="3">
        <f>C8/E8*100</f>
        <v>97.841726618705039</v>
      </c>
      <c r="G8" s="3">
        <v>97.841726618705039</v>
      </c>
      <c r="J8" s="2">
        <v>2542</v>
      </c>
      <c r="K8" s="3">
        <v>96.124031007751938</v>
      </c>
      <c r="L8" s="3">
        <v>102.29007633587786</v>
      </c>
      <c r="M8" s="3">
        <v>98.461538461538467</v>
      </c>
      <c r="N8" s="3">
        <v>97.058823529411768</v>
      </c>
      <c r="O8" s="3">
        <v>100.71942446043165</v>
      </c>
      <c r="P8" s="3">
        <v>105.34351145038168</v>
      </c>
      <c r="Q8" s="3">
        <v>99.2</v>
      </c>
      <c r="R8" s="3">
        <v>99.212598425196859</v>
      </c>
      <c r="S8" s="3">
        <v>96.676737160120851</v>
      </c>
      <c r="T8" s="3">
        <v>96.74681753889675</v>
      </c>
      <c r="U8" s="3">
        <v>98.648648648648646</v>
      </c>
      <c r="V8" s="3">
        <v>111.11111111111111</v>
      </c>
    </row>
    <row r="9" spans="1:23" x14ac:dyDescent="0.2">
      <c r="A9" s="3">
        <v>2539</v>
      </c>
      <c r="B9" s="3">
        <v>8</v>
      </c>
      <c r="C9" s="3">
        <v>355</v>
      </c>
      <c r="D9" s="3">
        <f t="shared" ref="D9:D55" si="0">C3:C14</f>
        <v>355</v>
      </c>
      <c r="E9" s="3">
        <f t="shared" ref="E9:E55" si="1">AVERAGE(D9:D10)</f>
        <v>357.5</v>
      </c>
      <c r="F9" s="3">
        <f t="shared" ref="F9:F55" si="2">C9/E9*100</f>
        <v>99.300699300699307</v>
      </c>
      <c r="G9" s="3">
        <v>99.300699300699307</v>
      </c>
      <c r="J9" s="2">
        <v>2543</v>
      </c>
      <c r="K9" s="3">
        <v>96.774193548387103</v>
      </c>
      <c r="L9" s="3">
        <v>93.567251461988292</v>
      </c>
      <c r="M9" s="3">
        <v>101.96078431372548</v>
      </c>
      <c r="N9" s="3">
        <v>99.290780141843967</v>
      </c>
      <c r="O9" s="3">
        <v>97.661623108665751</v>
      </c>
      <c r="P9" s="3">
        <v>98.936170212765958</v>
      </c>
      <c r="W9" s="3" t="s">
        <v>10</v>
      </c>
    </row>
    <row r="10" spans="1:23" x14ac:dyDescent="0.2">
      <c r="A10" s="3">
        <v>2539</v>
      </c>
      <c r="B10" s="3">
        <v>9</v>
      </c>
      <c r="C10" s="3">
        <v>360</v>
      </c>
      <c r="D10" s="3">
        <f t="shared" si="0"/>
        <v>360</v>
      </c>
      <c r="E10" s="3">
        <f t="shared" si="1"/>
        <v>365</v>
      </c>
      <c r="F10" s="3">
        <f t="shared" si="2"/>
        <v>98.630136986301366</v>
      </c>
      <c r="G10" s="3">
        <v>98.630136986301366</v>
      </c>
      <c r="J10" s="4" t="s">
        <v>8</v>
      </c>
      <c r="K10" s="5">
        <f>AVERAGE(K5:K9)</f>
        <v>96.06348648729346</v>
      </c>
      <c r="L10" s="5">
        <f t="shared" ref="L10:V10" si="3">AVERAGE(L5:L9)</f>
        <v>97.155237823493437</v>
      </c>
      <c r="M10" s="5">
        <f t="shared" si="3"/>
        <v>103.1356029325113</v>
      </c>
      <c r="N10" s="5">
        <f t="shared" si="3"/>
        <v>97.678670759083772</v>
      </c>
      <c r="O10" s="5">
        <f t="shared" si="3"/>
        <v>98.42289747487682</v>
      </c>
      <c r="P10" s="5">
        <f t="shared" si="3"/>
        <v>103.1108311895744</v>
      </c>
      <c r="Q10" s="5">
        <f t="shared" si="3"/>
        <v>99.447887323943661</v>
      </c>
      <c r="R10" s="5">
        <f t="shared" si="3"/>
        <v>99.620670979767326</v>
      </c>
      <c r="S10" s="5">
        <f t="shared" si="3"/>
        <v>98.368760578647596</v>
      </c>
      <c r="T10" s="5">
        <f t="shared" si="3"/>
        <v>99.401385128816685</v>
      </c>
      <c r="U10" s="5">
        <f t="shared" si="3"/>
        <v>98.054685159601746</v>
      </c>
      <c r="V10" s="6">
        <f t="shared" si="3"/>
        <v>108.12758103902229</v>
      </c>
      <c r="W10" s="5">
        <f>SUM(K10:V10)</f>
        <v>1198.5876968766324</v>
      </c>
    </row>
    <row r="11" spans="1:23" x14ac:dyDescent="0.2">
      <c r="A11" s="3">
        <v>2539</v>
      </c>
      <c r="B11" s="3">
        <v>10</v>
      </c>
      <c r="C11" s="3">
        <v>370</v>
      </c>
      <c r="D11" s="3">
        <f t="shared" si="0"/>
        <v>370</v>
      </c>
      <c r="E11" s="3">
        <f t="shared" si="1"/>
        <v>375</v>
      </c>
      <c r="F11" s="3">
        <f t="shared" si="2"/>
        <v>98.666666666666671</v>
      </c>
      <c r="G11" s="3">
        <v>98.666666666666671</v>
      </c>
      <c r="J11" s="7" t="s">
        <v>9</v>
      </c>
      <c r="K11" s="8">
        <f>K10*1200/$W$10</f>
        <v>96.176678673698447</v>
      </c>
      <c r="L11" s="8">
        <f t="shared" ref="L11:V11" si="4">L10*1200/$W$10</f>
        <v>97.269716427092646</v>
      </c>
      <c r="M11" s="8">
        <f t="shared" si="4"/>
        <v>103.25712823644322</v>
      </c>
      <c r="N11" s="8">
        <f t="shared" si="4"/>
        <v>97.793766126872825</v>
      </c>
      <c r="O11" s="8">
        <f t="shared" si="4"/>
        <v>98.538869769500636</v>
      </c>
      <c r="P11" s="8">
        <f t="shared" si="4"/>
        <v>103.23232730481197</v>
      </c>
      <c r="Q11" s="8">
        <f t="shared" si="4"/>
        <v>99.565067370298138</v>
      </c>
      <c r="R11" s="8">
        <f t="shared" si="4"/>
        <v>99.738054618147174</v>
      </c>
      <c r="S11" s="8">
        <f t="shared" si="4"/>
        <v>98.48466908343957</v>
      </c>
      <c r="T11" s="8">
        <f t="shared" si="4"/>
        <v>99.518510381353735</v>
      </c>
      <c r="U11" s="8">
        <f t="shared" si="4"/>
        <v>98.170223587430257</v>
      </c>
      <c r="V11" s="9">
        <f t="shared" si="4"/>
        <v>108.25498842091143</v>
      </c>
      <c r="W11" s="8">
        <f>SUM(K11:V11)</f>
        <v>1200</v>
      </c>
    </row>
    <row r="12" spans="1:23" x14ac:dyDescent="0.2">
      <c r="A12" s="3">
        <v>2539</v>
      </c>
      <c r="B12" s="3">
        <v>11</v>
      </c>
      <c r="C12" s="3">
        <v>380</v>
      </c>
      <c r="D12" s="3">
        <f t="shared" si="0"/>
        <v>380</v>
      </c>
      <c r="E12" s="3">
        <f t="shared" si="1"/>
        <v>382.5</v>
      </c>
      <c r="F12" s="3">
        <f t="shared" si="2"/>
        <v>99.346405228758172</v>
      </c>
      <c r="G12" s="3">
        <v>99.346405228758172</v>
      </c>
    </row>
    <row r="13" spans="1:23" x14ac:dyDescent="0.2">
      <c r="A13" s="3">
        <v>2539</v>
      </c>
      <c r="B13" s="3">
        <v>12</v>
      </c>
      <c r="C13" s="3">
        <v>385</v>
      </c>
      <c r="D13" s="3">
        <f t="shared" si="0"/>
        <v>385</v>
      </c>
      <c r="E13" s="3">
        <f t="shared" si="1"/>
        <v>365</v>
      </c>
      <c r="F13" s="3">
        <f t="shared" si="2"/>
        <v>105.47945205479452</v>
      </c>
      <c r="G13" s="3">
        <v>105.47945205479452</v>
      </c>
    </row>
    <row r="14" spans="1:23" x14ac:dyDescent="0.2">
      <c r="A14" s="3">
        <v>2540</v>
      </c>
      <c r="B14" s="3">
        <v>1</v>
      </c>
      <c r="C14" s="3">
        <v>345</v>
      </c>
      <c r="D14" s="3">
        <f t="shared" si="0"/>
        <v>345</v>
      </c>
      <c r="E14" s="3">
        <f t="shared" si="1"/>
        <v>360</v>
      </c>
      <c r="F14" s="3">
        <f t="shared" si="2"/>
        <v>95.833333333333343</v>
      </c>
      <c r="G14" s="3">
        <v>95.833333333333343</v>
      </c>
    </row>
    <row r="15" spans="1:23" x14ac:dyDescent="0.2">
      <c r="A15" s="3">
        <v>2540</v>
      </c>
      <c r="B15" s="3">
        <v>2</v>
      </c>
      <c r="C15" s="3">
        <v>375</v>
      </c>
      <c r="D15" s="3">
        <f t="shared" si="0"/>
        <v>375</v>
      </c>
      <c r="E15" s="3">
        <f t="shared" si="1"/>
        <v>392.5</v>
      </c>
      <c r="F15" s="3">
        <f t="shared" si="2"/>
        <v>95.541401273885356</v>
      </c>
      <c r="G15" s="3">
        <v>95.541401273885356</v>
      </c>
    </row>
    <row r="16" spans="1:23" x14ac:dyDescent="0.2">
      <c r="A16" s="3">
        <v>2540</v>
      </c>
      <c r="B16" s="3">
        <v>3</v>
      </c>
      <c r="C16" s="3">
        <v>410</v>
      </c>
      <c r="D16" s="3">
        <f t="shared" si="0"/>
        <v>410</v>
      </c>
      <c r="E16" s="3">
        <f t="shared" si="1"/>
        <v>380</v>
      </c>
      <c r="F16" s="3">
        <f t="shared" si="2"/>
        <v>107.89473684210526</v>
      </c>
      <c r="G16" s="3">
        <v>107.89473684210526</v>
      </c>
    </row>
    <row r="17" spans="1:7" x14ac:dyDescent="0.2">
      <c r="A17" s="3">
        <v>2540</v>
      </c>
      <c r="B17" s="3">
        <v>4</v>
      </c>
      <c r="C17" s="3">
        <v>350</v>
      </c>
      <c r="D17" s="3">
        <f t="shared" si="0"/>
        <v>350</v>
      </c>
      <c r="E17" s="3">
        <f t="shared" si="1"/>
        <v>360</v>
      </c>
      <c r="F17" s="3">
        <f t="shared" si="2"/>
        <v>97.222222222222214</v>
      </c>
      <c r="G17" s="3">
        <v>97.222222222222214</v>
      </c>
    </row>
    <row r="18" spans="1:7" x14ac:dyDescent="0.2">
      <c r="A18" s="3">
        <v>2540</v>
      </c>
      <c r="B18" s="3">
        <v>5</v>
      </c>
      <c r="C18" s="3">
        <v>370</v>
      </c>
      <c r="D18" s="3">
        <f t="shared" si="0"/>
        <v>370</v>
      </c>
      <c r="E18" s="3">
        <f t="shared" si="1"/>
        <v>377.5</v>
      </c>
      <c r="F18" s="3">
        <f t="shared" si="2"/>
        <v>98.013245033112582</v>
      </c>
      <c r="G18" s="3">
        <v>98.013245033112582</v>
      </c>
    </row>
    <row r="19" spans="1:7" x14ac:dyDescent="0.2">
      <c r="A19" s="3">
        <v>2540</v>
      </c>
      <c r="B19" s="3">
        <v>6</v>
      </c>
      <c r="C19" s="3">
        <v>385</v>
      </c>
      <c r="D19" s="3">
        <f t="shared" si="0"/>
        <v>385</v>
      </c>
      <c r="E19" s="3">
        <f t="shared" si="1"/>
        <v>370</v>
      </c>
      <c r="F19" s="3">
        <f t="shared" si="2"/>
        <v>104.05405405405406</v>
      </c>
      <c r="G19" s="3">
        <v>104.05405405405406</v>
      </c>
    </row>
    <row r="20" spans="1:7" x14ac:dyDescent="0.2">
      <c r="A20" s="3">
        <v>2540</v>
      </c>
      <c r="B20" s="3">
        <v>7</v>
      </c>
      <c r="C20" s="3">
        <v>355</v>
      </c>
      <c r="D20" s="3">
        <f t="shared" si="0"/>
        <v>355</v>
      </c>
      <c r="E20" s="3">
        <f t="shared" si="1"/>
        <v>347.5</v>
      </c>
      <c r="F20" s="3">
        <f t="shared" si="2"/>
        <v>102.15827338129498</v>
      </c>
      <c r="G20" s="3">
        <v>102.15827338129498</v>
      </c>
    </row>
    <row r="21" spans="1:7" x14ac:dyDescent="0.2">
      <c r="A21" s="3">
        <v>2540</v>
      </c>
      <c r="B21" s="3">
        <v>8</v>
      </c>
      <c r="C21" s="3">
        <v>340</v>
      </c>
      <c r="D21" s="3">
        <f t="shared" si="0"/>
        <v>340</v>
      </c>
      <c r="E21" s="3">
        <f t="shared" si="1"/>
        <v>347.5</v>
      </c>
      <c r="F21" s="3">
        <f t="shared" si="2"/>
        <v>97.841726618705039</v>
      </c>
      <c r="G21" s="3">
        <v>97.841726618705039</v>
      </c>
    </row>
    <row r="22" spans="1:7" x14ac:dyDescent="0.2">
      <c r="A22" s="3">
        <v>2540</v>
      </c>
      <c r="B22" s="3">
        <v>9</v>
      </c>
      <c r="C22" s="3">
        <v>355</v>
      </c>
      <c r="D22" s="3">
        <f t="shared" si="0"/>
        <v>355</v>
      </c>
      <c r="E22" s="3">
        <f t="shared" si="1"/>
        <v>370</v>
      </c>
      <c r="F22" s="3">
        <f t="shared" si="2"/>
        <v>95.945945945945937</v>
      </c>
      <c r="G22" s="3">
        <v>95.945945945945937</v>
      </c>
    </row>
    <row r="23" spans="1:7" x14ac:dyDescent="0.2">
      <c r="A23" s="3">
        <v>2540</v>
      </c>
      <c r="B23" s="3">
        <v>10</v>
      </c>
      <c r="C23" s="3">
        <v>385</v>
      </c>
      <c r="D23" s="3">
        <f t="shared" si="0"/>
        <v>385</v>
      </c>
      <c r="E23" s="3">
        <f t="shared" si="1"/>
        <v>382.5</v>
      </c>
      <c r="F23" s="3">
        <f t="shared" si="2"/>
        <v>100.65359477124183</v>
      </c>
      <c r="G23" s="3">
        <v>100.65359477124183</v>
      </c>
    </row>
    <row r="24" spans="1:7" x14ac:dyDescent="0.2">
      <c r="A24" s="3">
        <v>2540</v>
      </c>
      <c r="B24" s="3">
        <v>11</v>
      </c>
      <c r="C24" s="3">
        <v>380</v>
      </c>
      <c r="D24" s="3">
        <f t="shared" si="0"/>
        <v>380</v>
      </c>
      <c r="E24" s="3">
        <f t="shared" si="1"/>
        <v>385</v>
      </c>
      <c r="F24" s="3">
        <f t="shared" si="2"/>
        <v>98.701298701298697</v>
      </c>
      <c r="G24" s="3">
        <v>98.701298701298697</v>
      </c>
    </row>
    <row r="25" spans="1:7" x14ac:dyDescent="0.2">
      <c r="A25" s="3">
        <v>2540</v>
      </c>
      <c r="B25" s="3">
        <v>12</v>
      </c>
      <c r="C25" s="3">
        <v>390</v>
      </c>
      <c r="D25" s="3">
        <f t="shared" si="0"/>
        <v>390</v>
      </c>
      <c r="E25" s="3">
        <f t="shared" si="1"/>
        <v>355</v>
      </c>
      <c r="F25" s="3">
        <f t="shared" si="2"/>
        <v>109.85915492957747</v>
      </c>
      <c r="G25" s="3">
        <v>109.85915492957747</v>
      </c>
    </row>
    <row r="26" spans="1:7" x14ac:dyDescent="0.2">
      <c r="A26" s="3">
        <v>2541</v>
      </c>
      <c r="B26" s="3">
        <v>1</v>
      </c>
      <c r="C26" s="3">
        <v>320</v>
      </c>
      <c r="D26" s="3">
        <f t="shared" si="0"/>
        <v>320</v>
      </c>
      <c r="E26" s="3">
        <f t="shared" si="1"/>
        <v>335</v>
      </c>
      <c r="F26" s="3">
        <f t="shared" si="2"/>
        <v>95.522388059701484</v>
      </c>
      <c r="G26" s="3">
        <v>95.522388059701498</v>
      </c>
    </row>
    <row r="27" spans="1:7" x14ac:dyDescent="0.2">
      <c r="A27" s="3">
        <v>2541</v>
      </c>
      <c r="B27" s="3">
        <v>2</v>
      </c>
      <c r="C27" s="3">
        <v>350</v>
      </c>
      <c r="D27" s="3">
        <f t="shared" si="0"/>
        <v>350</v>
      </c>
      <c r="E27" s="3">
        <f t="shared" si="1"/>
        <v>360</v>
      </c>
      <c r="F27" s="3">
        <f t="shared" si="2"/>
        <v>97.222222222222214</v>
      </c>
      <c r="G27" s="3">
        <v>97.222222222222214</v>
      </c>
    </row>
    <row r="28" spans="1:7" x14ac:dyDescent="0.2">
      <c r="A28" s="3">
        <v>2541</v>
      </c>
      <c r="B28" s="3">
        <v>3</v>
      </c>
      <c r="C28" s="3">
        <v>370</v>
      </c>
      <c r="D28" s="3">
        <f t="shared" si="0"/>
        <v>370</v>
      </c>
      <c r="E28" s="3">
        <f t="shared" si="1"/>
        <v>355</v>
      </c>
      <c r="F28" s="3">
        <f t="shared" si="2"/>
        <v>104.22535211267605</v>
      </c>
      <c r="G28" s="3">
        <v>104.22535211267605</v>
      </c>
    </row>
    <row r="29" spans="1:7" x14ac:dyDescent="0.2">
      <c r="A29" s="3">
        <v>2541</v>
      </c>
      <c r="B29" s="3">
        <v>4</v>
      </c>
      <c r="C29" s="3">
        <v>340</v>
      </c>
      <c r="D29" s="3">
        <f t="shared" si="0"/>
        <v>340</v>
      </c>
      <c r="E29" s="3">
        <f t="shared" si="1"/>
        <v>350</v>
      </c>
      <c r="F29" s="3">
        <f t="shared" si="2"/>
        <v>97.142857142857139</v>
      </c>
      <c r="G29" s="3">
        <v>97.142857142857139</v>
      </c>
    </row>
    <row r="30" spans="1:7" x14ac:dyDescent="0.2">
      <c r="A30" s="3">
        <v>2541</v>
      </c>
      <c r="B30" s="3">
        <v>5</v>
      </c>
      <c r="C30" s="3">
        <v>360</v>
      </c>
      <c r="D30" s="3">
        <f t="shared" si="0"/>
        <v>360</v>
      </c>
      <c r="E30" s="3">
        <f t="shared" si="1"/>
        <v>370</v>
      </c>
      <c r="F30" s="3">
        <f t="shared" si="2"/>
        <v>97.297297297297305</v>
      </c>
      <c r="G30" s="3">
        <v>97.297297297297305</v>
      </c>
    </row>
    <row r="31" spans="1:7" x14ac:dyDescent="0.2">
      <c r="A31" s="3">
        <v>2541</v>
      </c>
      <c r="B31" s="3">
        <v>6</v>
      </c>
      <c r="C31" s="3">
        <v>380</v>
      </c>
      <c r="D31" s="3">
        <f t="shared" si="0"/>
        <v>380</v>
      </c>
      <c r="E31" s="3">
        <f t="shared" si="1"/>
        <v>365</v>
      </c>
      <c r="F31" s="3">
        <f t="shared" si="2"/>
        <v>104.10958904109589</v>
      </c>
      <c r="G31" s="3">
        <v>104.10958904109589</v>
      </c>
    </row>
    <row r="32" spans="1:7" x14ac:dyDescent="0.2">
      <c r="A32" s="3">
        <v>2541</v>
      </c>
      <c r="B32" s="3">
        <v>7</v>
      </c>
      <c r="C32" s="3">
        <v>350</v>
      </c>
      <c r="D32" s="3">
        <f t="shared" si="0"/>
        <v>350</v>
      </c>
      <c r="E32" s="3">
        <f t="shared" si="1"/>
        <v>355</v>
      </c>
      <c r="F32" s="3">
        <f t="shared" si="2"/>
        <v>98.591549295774655</v>
      </c>
      <c r="G32" s="3">
        <v>98.591549295774655</v>
      </c>
    </row>
    <row r="33" spans="1:7" x14ac:dyDescent="0.2">
      <c r="A33" s="3">
        <v>2541</v>
      </c>
      <c r="B33" s="3">
        <v>8</v>
      </c>
      <c r="C33" s="3">
        <v>360</v>
      </c>
      <c r="D33" s="3">
        <f t="shared" si="0"/>
        <v>360</v>
      </c>
      <c r="E33" s="3">
        <f t="shared" si="1"/>
        <v>352.5</v>
      </c>
      <c r="F33" s="3">
        <f t="shared" si="2"/>
        <v>102.12765957446808</v>
      </c>
      <c r="G33" s="3">
        <v>102.12765957446808</v>
      </c>
    </row>
    <row r="34" spans="1:7" x14ac:dyDescent="0.2">
      <c r="A34" s="3">
        <v>2541</v>
      </c>
      <c r="B34" s="3">
        <v>9</v>
      </c>
      <c r="C34" s="3">
        <v>345</v>
      </c>
      <c r="D34" s="3">
        <f t="shared" si="0"/>
        <v>345</v>
      </c>
      <c r="E34" s="3">
        <f t="shared" si="1"/>
        <v>337.5</v>
      </c>
      <c r="F34" s="3">
        <f t="shared" si="2"/>
        <v>102.22222222222221</v>
      </c>
      <c r="G34" s="3">
        <v>102.22222222222221</v>
      </c>
    </row>
    <row r="35" spans="1:7" x14ac:dyDescent="0.2">
      <c r="A35" s="3">
        <v>2541</v>
      </c>
      <c r="B35" s="3">
        <v>10</v>
      </c>
      <c r="C35" s="3">
        <v>330</v>
      </c>
      <c r="D35" s="3">
        <f t="shared" si="0"/>
        <v>330</v>
      </c>
      <c r="E35" s="3">
        <f t="shared" si="1"/>
        <v>325</v>
      </c>
      <c r="F35" s="3">
        <f t="shared" si="2"/>
        <v>101.53846153846153</v>
      </c>
      <c r="G35" s="3">
        <v>101.53846153846153</v>
      </c>
    </row>
    <row r="36" spans="1:7" x14ac:dyDescent="0.2">
      <c r="A36" s="3">
        <v>2541</v>
      </c>
      <c r="B36" s="3">
        <v>11</v>
      </c>
      <c r="C36" s="3">
        <v>320</v>
      </c>
      <c r="D36" s="3">
        <f t="shared" si="0"/>
        <v>320</v>
      </c>
      <c r="E36" s="3">
        <f t="shared" si="1"/>
        <v>335</v>
      </c>
      <c r="F36" s="3">
        <f t="shared" si="2"/>
        <v>95.522388059701484</v>
      </c>
      <c r="G36" s="3">
        <v>95.522388059701484</v>
      </c>
    </row>
    <row r="37" spans="1:7" x14ac:dyDescent="0.2">
      <c r="A37" s="3">
        <v>2541</v>
      </c>
      <c r="B37" s="3">
        <v>12</v>
      </c>
      <c r="C37" s="3">
        <v>350</v>
      </c>
      <c r="D37" s="3">
        <f t="shared" si="0"/>
        <v>350</v>
      </c>
      <c r="E37" s="3">
        <f t="shared" si="1"/>
        <v>330</v>
      </c>
      <c r="F37" s="3">
        <f t="shared" si="2"/>
        <v>106.06060606060606</v>
      </c>
      <c r="G37" s="3">
        <v>106.06060606060606</v>
      </c>
    </row>
    <row r="38" spans="1:7" x14ac:dyDescent="0.2">
      <c r="A38" s="3">
        <v>2542</v>
      </c>
      <c r="B38" s="3">
        <v>1</v>
      </c>
      <c r="C38" s="3">
        <v>310</v>
      </c>
      <c r="D38" s="3">
        <f t="shared" si="0"/>
        <v>310</v>
      </c>
      <c r="E38" s="3">
        <f t="shared" si="1"/>
        <v>322.5</v>
      </c>
      <c r="F38" s="3">
        <f t="shared" si="2"/>
        <v>96.124031007751938</v>
      </c>
      <c r="G38" s="3">
        <v>96.124031007751938</v>
      </c>
    </row>
    <row r="39" spans="1:7" x14ac:dyDescent="0.2">
      <c r="A39" s="3">
        <v>2542</v>
      </c>
      <c r="B39" s="3">
        <v>2</v>
      </c>
      <c r="C39" s="3">
        <v>335</v>
      </c>
      <c r="D39" s="3">
        <f t="shared" si="0"/>
        <v>335</v>
      </c>
      <c r="E39" s="3">
        <f t="shared" si="1"/>
        <v>327.5</v>
      </c>
      <c r="F39" s="3">
        <f t="shared" si="2"/>
        <v>102.29007633587786</v>
      </c>
      <c r="G39" s="3">
        <v>102.29007633587786</v>
      </c>
    </row>
    <row r="40" spans="1:7" x14ac:dyDescent="0.2">
      <c r="A40" s="3">
        <v>2542</v>
      </c>
      <c r="B40" s="3">
        <v>3</v>
      </c>
      <c r="C40" s="3">
        <v>320</v>
      </c>
      <c r="D40" s="3">
        <f t="shared" si="0"/>
        <v>320</v>
      </c>
      <c r="E40" s="3">
        <f t="shared" si="1"/>
        <v>325</v>
      </c>
      <c r="F40" s="3">
        <f t="shared" si="2"/>
        <v>98.461538461538467</v>
      </c>
      <c r="G40" s="3">
        <v>98.461538461538467</v>
      </c>
    </row>
    <row r="41" spans="1:7" x14ac:dyDescent="0.2">
      <c r="A41" s="3">
        <v>2542</v>
      </c>
      <c r="B41" s="3">
        <v>4</v>
      </c>
      <c r="C41" s="3">
        <v>330</v>
      </c>
      <c r="D41" s="3">
        <f t="shared" si="0"/>
        <v>330</v>
      </c>
      <c r="E41" s="3">
        <f t="shared" si="1"/>
        <v>340</v>
      </c>
      <c r="F41" s="3">
        <f t="shared" si="2"/>
        <v>97.058823529411768</v>
      </c>
      <c r="G41" s="3">
        <v>97.058823529411768</v>
      </c>
    </row>
    <row r="42" spans="1:7" x14ac:dyDescent="0.2">
      <c r="A42" s="3">
        <v>2542</v>
      </c>
      <c r="B42" s="3">
        <v>5</v>
      </c>
      <c r="C42" s="3">
        <v>350</v>
      </c>
      <c r="D42" s="3">
        <f t="shared" si="0"/>
        <v>350</v>
      </c>
      <c r="E42" s="3">
        <f t="shared" si="1"/>
        <v>347.5</v>
      </c>
      <c r="F42" s="3">
        <f t="shared" si="2"/>
        <v>100.71942446043165</v>
      </c>
      <c r="G42" s="3">
        <v>100.71942446043165</v>
      </c>
    </row>
    <row r="43" spans="1:7" x14ac:dyDescent="0.2">
      <c r="A43" s="3">
        <v>2542</v>
      </c>
      <c r="B43" s="3">
        <v>6</v>
      </c>
      <c r="C43" s="3">
        <v>345</v>
      </c>
      <c r="D43" s="3">
        <f t="shared" si="0"/>
        <v>345</v>
      </c>
      <c r="E43" s="3">
        <f t="shared" si="1"/>
        <v>327.5</v>
      </c>
      <c r="F43" s="3">
        <f t="shared" si="2"/>
        <v>105.34351145038168</v>
      </c>
      <c r="G43" s="3">
        <v>105.34351145038168</v>
      </c>
    </row>
    <row r="44" spans="1:7" x14ac:dyDescent="0.2">
      <c r="A44" s="3">
        <v>2542</v>
      </c>
      <c r="B44" s="3">
        <v>7</v>
      </c>
      <c r="C44" s="3">
        <v>310</v>
      </c>
      <c r="D44" s="3">
        <f t="shared" si="0"/>
        <v>310</v>
      </c>
      <c r="E44" s="3">
        <f t="shared" si="1"/>
        <v>312.5</v>
      </c>
      <c r="F44" s="3">
        <f t="shared" si="2"/>
        <v>99.2</v>
      </c>
      <c r="G44" s="3">
        <v>99.2</v>
      </c>
    </row>
    <row r="45" spans="1:7" x14ac:dyDescent="0.2">
      <c r="A45" s="3">
        <v>2542</v>
      </c>
      <c r="B45" s="3">
        <v>8</v>
      </c>
      <c r="C45" s="3">
        <v>315</v>
      </c>
      <c r="D45" s="3">
        <f t="shared" si="0"/>
        <v>315</v>
      </c>
      <c r="E45" s="3">
        <f t="shared" si="1"/>
        <v>317.5</v>
      </c>
      <c r="F45" s="3">
        <f t="shared" si="2"/>
        <v>99.212598425196859</v>
      </c>
      <c r="G45" s="3">
        <v>99.212598425196859</v>
      </c>
    </row>
    <row r="46" spans="1:7" x14ac:dyDescent="0.2">
      <c r="A46" s="3">
        <v>2542</v>
      </c>
      <c r="B46" s="3">
        <v>9</v>
      </c>
      <c r="C46" s="3">
        <v>320</v>
      </c>
      <c r="D46" s="3">
        <f t="shared" si="0"/>
        <v>320</v>
      </c>
      <c r="E46" s="3">
        <f t="shared" si="1"/>
        <v>331</v>
      </c>
      <c r="F46" s="3">
        <f t="shared" si="2"/>
        <v>96.676737160120851</v>
      </c>
      <c r="G46" s="3">
        <v>96.676737160120851</v>
      </c>
    </row>
    <row r="47" spans="1:7" x14ac:dyDescent="0.2">
      <c r="A47" s="3">
        <v>2542</v>
      </c>
      <c r="B47" s="3">
        <v>10</v>
      </c>
      <c r="C47" s="3">
        <v>342</v>
      </c>
      <c r="D47" s="3">
        <f t="shared" si="0"/>
        <v>342</v>
      </c>
      <c r="E47" s="3">
        <f t="shared" si="1"/>
        <v>353.5</v>
      </c>
      <c r="F47" s="3">
        <f t="shared" si="2"/>
        <v>96.74681753889675</v>
      </c>
      <c r="G47" s="3">
        <v>96.74681753889675</v>
      </c>
    </row>
    <row r="48" spans="1:7" x14ac:dyDescent="0.2">
      <c r="A48" s="3">
        <v>2542</v>
      </c>
      <c r="B48" s="3">
        <v>11</v>
      </c>
      <c r="C48" s="3">
        <v>365</v>
      </c>
      <c r="D48" s="3">
        <f t="shared" si="0"/>
        <v>365</v>
      </c>
      <c r="E48" s="3">
        <f t="shared" si="1"/>
        <v>370</v>
      </c>
      <c r="F48" s="3">
        <f t="shared" si="2"/>
        <v>98.648648648648646</v>
      </c>
      <c r="G48" s="3">
        <v>98.648648648648646</v>
      </c>
    </row>
    <row r="49" spans="1:7" x14ac:dyDescent="0.2">
      <c r="A49" s="3">
        <v>2542</v>
      </c>
      <c r="B49" s="3">
        <v>12</v>
      </c>
      <c r="C49" s="3">
        <v>375</v>
      </c>
      <c r="D49" s="3">
        <f t="shared" si="0"/>
        <v>375</v>
      </c>
      <c r="E49" s="3">
        <f t="shared" si="1"/>
        <v>337.5</v>
      </c>
      <c r="F49" s="3">
        <f t="shared" si="2"/>
        <v>111.11111111111111</v>
      </c>
      <c r="G49" s="3">
        <v>111.11111111111111</v>
      </c>
    </row>
    <row r="50" spans="1:7" x14ac:dyDescent="0.2">
      <c r="A50" s="3">
        <v>2543</v>
      </c>
      <c r="B50" s="3">
        <v>1</v>
      </c>
      <c r="C50" s="3">
        <v>300</v>
      </c>
      <c r="D50" s="3">
        <f t="shared" si="0"/>
        <v>300</v>
      </c>
      <c r="E50" s="3">
        <f t="shared" si="1"/>
        <v>310</v>
      </c>
      <c r="F50" s="3">
        <f t="shared" si="2"/>
        <v>96.774193548387103</v>
      </c>
      <c r="G50" s="3">
        <v>96.774193548387103</v>
      </c>
    </row>
    <row r="51" spans="1:7" x14ac:dyDescent="0.2">
      <c r="A51" s="3">
        <v>2543</v>
      </c>
      <c r="B51" s="3">
        <v>2</v>
      </c>
      <c r="C51" s="3">
        <v>320</v>
      </c>
      <c r="D51" s="3">
        <f t="shared" si="0"/>
        <v>320</v>
      </c>
      <c r="E51" s="3">
        <f t="shared" si="1"/>
        <v>342</v>
      </c>
      <c r="F51" s="3">
        <f t="shared" si="2"/>
        <v>93.567251461988292</v>
      </c>
      <c r="G51" s="3">
        <v>93.567251461988292</v>
      </c>
    </row>
    <row r="52" spans="1:7" x14ac:dyDescent="0.2">
      <c r="A52" s="3">
        <v>2543</v>
      </c>
      <c r="B52" s="3">
        <v>3</v>
      </c>
      <c r="C52" s="3">
        <v>364</v>
      </c>
      <c r="D52" s="3">
        <f t="shared" si="0"/>
        <v>364</v>
      </c>
      <c r="E52" s="3">
        <f t="shared" si="1"/>
        <v>357</v>
      </c>
      <c r="F52" s="3">
        <f t="shared" si="2"/>
        <v>101.96078431372548</v>
      </c>
      <c r="G52" s="3">
        <v>101.96078431372548</v>
      </c>
    </row>
    <row r="53" spans="1:7" x14ac:dyDescent="0.2">
      <c r="A53" s="3">
        <v>2543</v>
      </c>
      <c r="B53" s="3">
        <v>4</v>
      </c>
      <c r="C53" s="3">
        <v>350</v>
      </c>
      <c r="D53" s="3">
        <f t="shared" si="0"/>
        <v>350</v>
      </c>
      <c r="E53" s="3">
        <f t="shared" si="1"/>
        <v>352.5</v>
      </c>
      <c r="F53" s="3">
        <f t="shared" si="2"/>
        <v>99.290780141843967</v>
      </c>
      <c r="G53" s="3">
        <v>99.290780141843967</v>
      </c>
    </row>
    <row r="54" spans="1:7" x14ac:dyDescent="0.2">
      <c r="A54" s="3">
        <v>2543</v>
      </c>
      <c r="B54" s="3">
        <v>5</v>
      </c>
      <c r="C54" s="3">
        <v>355</v>
      </c>
      <c r="D54" s="3">
        <f t="shared" si="0"/>
        <v>355</v>
      </c>
      <c r="E54" s="3">
        <f t="shared" si="1"/>
        <v>363.5</v>
      </c>
      <c r="F54" s="3">
        <f t="shared" si="2"/>
        <v>97.661623108665751</v>
      </c>
      <c r="G54" s="3">
        <v>97.661623108665751</v>
      </c>
    </row>
    <row r="55" spans="1:7" x14ac:dyDescent="0.2">
      <c r="A55" s="3">
        <v>2543</v>
      </c>
      <c r="B55" s="3">
        <v>6</v>
      </c>
      <c r="C55" s="3">
        <v>372</v>
      </c>
      <c r="D55" s="3">
        <f t="shared" si="0"/>
        <v>372</v>
      </c>
      <c r="E55" s="3">
        <f t="shared" si="1"/>
        <v>376</v>
      </c>
      <c r="F55" s="3">
        <f t="shared" si="2"/>
        <v>98.936170212765958</v>
      </c>
      <c r="G55" s="3">
        <v>98.936170212765958</v>
      </c>
    </row>
    <row r="56" spans="1:7" x14ac:dyDescent="0.2">
      <c r="A56" s="3">
        <v>2543</v>
      </c>
      <c r="B56" s="3">
        <v>7</v>
      </c>
      <c r="C56" s="3">
        <v>380</v>
      </c>
      <c r="D56" s="3">
        <f>C50:C61</f>
        <v>380</v>
      </c>
      <c r="E56" s="3"/>
      <c r="F56" s="3"/>
      <c r="G56" s="3"/>
    </row>
    <row r="57" spans="1:7" x14ac:dyDescent="0.2">
      <c r="A57" s="3">
        <v>2543</v>
      </c>
      <c r="B57" s="3">
        <v>8</v>
      </c>
      <c r="C57" s="3">
        <v>360</v>
      </c>
      <c r="D57" s="3"/>
      <c r="E57" s="3"/>
      <c r="F57" s="3"/>
      <c r="G57" s="3"/>
    </row>
    <row r="58" spans="1:7" x14ac:dyDescent="0.2">
      <c r="A58" s="3">
        <v>2543</v>
      </c>
      <c r="B58" s="3">
        <v>9</v>
      </c>
      <c r="C58" s="3">
        <v>345</v>
      </c>
      <c r="D58" s="3"/>
      <c r="E58" s="3"/>
      <c r="F58" s="3"/>
      <c r="G58" s="3"/>
    </row>
    <row r="59" spans="1:7" x14ac:dyDescent="0.2">
      <c r="A59" s="3">
        <v>2543</v>
      </c>
      <c r="B59" s="3">
        <v>10</v>
      </c>
      <c r="C59" s="3">
        <v>320</v>
      </c>
      <c r="D59" s="3"/>
      <c r="E59" s="3"/>
      <c r="F59" s="3"/>
      <c r="G59" s="3"/>
    </row>
    <row r="60" spans="1:7" x14ac:dyDescent="0.2">
      <c r="A60" s="3">
        <v>2543</v>
      </c>
      <c r="B60" s="3">
        <v>11</v>
      </c>
      <c r="C60" s="3">
        <v>330</v>
      </c>
      <c r="D60" s="3"/>
      <c r="E60" s="3"/>
      <c r="F60" s="3"/>
      <c r="G60" s="3"/>
    </row>
    <row r="61" spans="1:7" x14ac:dyDescent="0.2">
      <c r="A61" s="3">
        <v>2543</v>
      </c>
      <c r="B61" s="3">
        <v>12</v>
      </c>
      <c r="C61" s="3">
        <v>350</v>
      </c>
      <c r="D61" s="3"/>
      <c r="E61" s="3"/>
      <c r="F61" s="3"/>
      <c r="G6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5666D-2F5D-47F9-AB2C-83067EC0E38E}">
  <dimension ref="A1:W61"/>
  <sheetViews>
    <sheetView workbookViewId="0">
      <selection activeCell="J2" sqref="J2"/>
    </sheetView>
  </sheetViews>
  <sheetFormatPr defaultRowHeight="14.25" x14ac:dyDescent="0.2"/>
  <cols>
    <col min="6" max="6" width="10.375" bestFit="1" customWidth="1"/>
    <col min="10" max="10" width="11.875" bestFit="1" customWidth="1"/>
  </cols>
  <sheetData>
    <row r="1" spans="1:23" x14ac:dyDescent="0.2">
      <c r="A1" s="10" t="s">
        <v>0</v>
      </c>
      <c r="B1" s="10" t="s">
        <v>1</v>
      </c>
      <c r="C1" s="10" t="s">
        <v>2</v>
      </c>
      <c r="D1" s="10" t="s">
        <v>11</v>
      </c>
      <c r="E1" s="10" t="s">
        <v>12</v>
      </c>
      <c r="F1" s="3" t="s">
        <v>13</v>
      </c>
      <c r="G1" s="10" t="s">
        <v>14</v>
      </c>
      <c r="H1" s="10" t="s">
        <v>15</v>
      </c>
      <c r="J1" s="1" t="s">
        <v>65</v>
      </c>
    </row>
    <row r="2" spans="1:23" x14ac:dyDescent="0.2">
      <c r="A2" s="3">
        <v>2539</v>
      </c>
      <c r="B2" s="3">
        <v>1</v>
      </c>
      <c r="C2" s="3">
        <v>350</v>
      </c>
      <c r="D2" s="3">
        <v>0</v>
      </c>
      <c r="E2" s="3">
        <v>369.88470000000001</v>
      </c>
      <c r="F2" s="3">
        <f>C2/E2</f>
        <v>0.94624081504317425</v>
      </c>
      <c r="G2" s="3">
        <f>F2*100</f>
        <v>94.624081504317431</v>
      </c>
      <c r="H2" s="3">
        <v>94.624081504317431</v>
      </c>
    </row>
    <row r="3" spans="1:23" x14ac:dyDescent="0.2">
      <c r="A3" s="3">
        <v>2539</v>
      </c>
      <c r="B3" s="3">
        <v>2</v>
      </c>
      <c r="C3" s="3">
        <v>360</v>
      </c>
      <c r="D3" s="3">
        <v>1</v>
      </c>
      <c r="E3" s="3">
        <v>369.31121000000002</v>
      </c>
      <c r="F3" s="3">
        <f t="shared" ref="F3:F61" si="0">C3/E3</f>
        <v>0.97478763236025245</v>
      </c>
      <c r="G3" s="3">
        <f t="shared" ref="G3:G61" si="1">F3*100</f>
        <v>97.478763236025245</v>
      </c>
      <c r="H3" s="3">
        <v>97.478763236025245</v>
      </c>
      <c r="J3" s="2" t="s">
        <v>7</v>
      </c>
      <c r="K3" s="3">
        <v>1</v>
      </c>
      <c r="L3" s="3">
        <v>2</v>
      </c>
      <c r="M3" s="3">
        <v>3</v>
      </c>
      <c r="N3" s="3">
        <v>4</v>
      </c>
      <c r="O3" s="3">
        <v>5</v>
      </c>
      <c r="P3" s="3">
        <v>6</v>
      </c>
      <c r="Q3" s="3">
        <v>7</v>
      </c>
      <c r="R3" s="3">
        <v>8</v>
      </c>
      <c r="S3" s="3">
        <v>9</v>
      </c>
      <c r="T3" s="3">
        <v>10</v>
      </c>
      <c r="U3" s="3">
        <v>11</v>
      </c>
      <c r="V3" s="3">
        <v>12</v>
      </c>
    </row>
    <row r="4" spans="1:23" x14ac:dyDescent="0.2">
      <c r="A4" s="3">
        <v>2539</v>
      </c>
      <c r="B4" s="3">
        <v>3</v>
      </c>
      <c r="C4" s="3">
        <v>400</v>
      </c>
      <c r="D4" s="3">
        <v>2</v>
      </c>
      <c r="E4" s="3">
        <v>368.73770999999999</v>
      </c>
      <c r="F4" s="3">
        <f t="shared" si="0"/>
        <v>1.0847819172061355</v>
      </c>
      <c r="G4" s="3">
        <f t="shared" si="1"/>
        <v>108.47819172061355</v>
      </c>
      <c r="H4" s="3">
        <v>108.47819172061355</v>
      </c>
      <c r="J4" s="2">
        <v>2539</v>
      </c>
      <c r="K4" s="3">
        <v>94.624081504317431</v>
      </c>
      <c r="L4" s="3">
        <v>97.478763236025245</v>
      </c>
      <c r="M4" s="3">
        <v>108.47819172061355</v>
      </c>
      <c r="N4" s="3">
        <v>89.633913909396185</v>
      </c>
      <c r="O4" s="3">
        <v>103.37583866709588</v>
      </c>
      <c r="P4" s="3">
        <v>106.26203826283474</v>
      </c>
      <c r="Q4" s="3">
        <v>92.783683519876746</v>
      </c>
      <c r="R4" s="3">
        <v>97.02893307121856</v>
      </c>
      <c r="S4" s="3">
        <v>98.550011776726407</v>
      </c>
      <c r="T4" s="3">
        <v>101.44677634635157</v>
      </c>
      <c r="U4" s="3">
        <v>104.35266785971058</v>
      </c>
      <c r="V4" s="3">
        <v>105.89249661721607</v>
      </c>
    </row>
    <row r="5" spans="1:23" x14ac:dyDescent="0.2">
      <c r="A5" s="3">
        <v>2539</v>
      </c>
      <c r="B5" s="3">
        <v>4</v>
      </c>
      <c r="C5" s="3">
        <v>330</v>
      </c>
      <c r="D5" s="3">
        <v>3</v>
      </c>
      <c r="E5" s="3">
        <v>368.16422</v>
      </c>
      <c r="F5" s="3">
        <f t="shared" si="0"/>
        <v>0.8963391390939619</v>
      </c>
      <c r="G5" s="3">
        <f t="shared" si="1"/>
        <v>89.633913909396185</v>
      </c>
      <c r="H5" s="3">
        <v>89.633913909396185</v>
      </c>
      <c r="J5" s="2">
        <v>2540</v>
      </c>
      <c r="K5" s="3">
        <v>95.040591836773487</v>
      </c>
      <c r="L5" s="3">
        <v>103.46845577882362</v>
      </c>
      <c r="M5" s="3">
        <v>113.30480263132441</v>
      </c>
      <c r="N5" s="3">
        <v>96.877148510260582</v>
      </c>
      <c r="O5" s="3">
        <v>102.57581170319041</v>
      </c>
      <c r="P5" s="3">
        <v>106.90426032081497</v>
      </c>
      <c r="Q5" s="3">
        <v>98.731280792513488</v>
      </c>
      <c r="R5" s="3">
        <v>94.710597007133984</v>
      </c>
      <c r="S5" s="3">
        <v>99.047235347530943</v>
      </c>
      <c r="T5" s="3">
        <v>107.58957845425074</v>
      </c>
      <c r="U5" s="3">
        <v>106.36277217883523</v>
      </c>
      <c r="V5" s="3">
        <v>109.33730184751724</v>
      </c>
    </row>
    <row r="6" spans="1:23" x14ac:dyDescent="0.2">
      <c r="A6" s="3">
        <v>2539</v>
      </c>
      <c r="B6" s="3">
        <v>5</v>
      </c>
      <c r="C6" s="3">
        <v>380</v>
      </c>
      <c r="D6" s="3">
        <v>4</v>
      </c>
      <c r="E6" s="3">
        <v>367.59073000000001</v>
      </c>
      <c r="F6" s="3">
        <f t="shared" si="0"/>
        <v>1.0337583866709588</v>
      </c>
      <c r="G6" s="3">
        <f t="shared" si="1"/>
        <v>103.37583866709588</v>
      </c>
      <c r="H6" s="3">
        <v>103.37583866709588</v>
      </c>
      <c r="J6" s="2">
        <v>2541</v>
      </c>
      <c r="K6" s="3">
        <v>89.85712941066528</v>
      </c>
      <c r="L6" s="3">
        <v>98.439763499311965</v>
      </c>
      <c r="M6" s="3">
        <v>104.23301837777421</v>
      </c>
      <c r="N6" s="3">
        <v>95.936686301708463</v>
      </c>
      <c r="O6" s="3">
        <v>101.74466379620478</v>
      </c>
      <c r="P6" s="3">
        <v>107.57150228217189</v>
      </c>
      <c r="Q6" s="3">
        <v>99.240126854968096</v>
      </c>
      <c r="R6" s="3">
        <v>102.24181364708393</v>
      </c>
      <c r="S6" s="3">
        <v>98.141585252295272</v>
      </c>
      <c r="T6" s="3">
        <v>94.027959470188364</v>
      </c>
      <c r="U6" s="3">
        <v>91.327862889479448</v>
      </c>
      <c r="V6" s="3">
        <v>100.05361158376121</v>
      </c>
    </row>
    <row r="7" spans="1:23" x14ac:dyDescent="0.2">
      <c r="A7" s="3">
        <v>2539</v>
      </c>
      <c r="B7" s="3">
        <v>6</v>
      </c>
      <c r="C7" s="3">
        <v>390</v>
      </c>
      <c r="D7" s="3">
        <v>5</v>
      </c>
      <c r="E7" s="3">
        <v>367.01724000000002</v>
      </c>
      <c r="F7" s="3">
        <f t="shared" si="0"/>
        <v>1.0626203826283473</v>
      </c>
      <c r="G7" s="3">
        <f t="shared" si="1"/>
        <v>106.26203826283474</v>
      </c>
      <c r="H7" s="3">
        <v>106.26203826283474</v>
      </c>
      <c r="J7" s="2">
        <v>2542</v>
      </c>
      <c r="K7" s="3">
        <v>88.764437965340406</v>
      </c>
      <c r="L7" s="3">
        <v>96.080635687841408</v>
      </c>
      <c r="M7" s="3">
        <v>91.92972501118814</v>
      </c>
      <c r="N7" s="3">
        <v>94.958976139658063</v>
      </c>
      <c r="O7" s="3">
        <v>100.88054593323281</v>
      </c>
      <c r="P7" s="3">
        <v>99.604037861082674</v>
      </c>
      <c r="Q7" s="3">
        <v>89.647710812447997</v>
      </c>
      <c r="R7" s="3">
        <v>91.244967188309801</v>
      </c>
      <c r="S7" s="3">
        <v>92.84754184101935</v>
      </c>
      <c r="T7" s="3">
        <v>99.396202942982057</v>
      </c>
      <c r="U7" s="3">
        <v>106.25784779707395</v>
      </c>
      <c r="V7" s="3">
        <v>109.35158736951259</v>
      </c>
    </row>
    <row r="8" spans="1:23" x14ac:dyDescent="0.2">
      <c r="A8" s="3">
        <v>2539</v>
      </c>
      <c r="B8" s="3">
        <v>7</v>
      </c>
      <c r="C8" s="3">
        <v>340</v>
      </c>
      <c r="D8" s="3">
        <v>6</v>
      </c>
      <c r="E8" s="3">
        <v>366.44373999999999</v>
      </c>
      <c r="F8" s="3">
        <f t="shared" si="0"/>
        <v>0.92783683519876747</v>
      </c>
      <c r="G8" s="3">
        <f t="shared" si="1"/>
        <v>92.783683519876746</v>
      </c>
      <c r="H8" s="3">
        <v>92.783683519876746</v>
      </c>
      <c r="J8" s="2">
        <v>2543</v>
      </c>
      <c r="K8" s="3">
        <v>87.627814295046605</v>
      </c>
      <c r="L8" s="3">
        <v>93.626504446264164</v>
      </c>
      <c r="M8" s="3">
        <v>106.67914929943305</v>
      </c>
      <c r="N8" s="3">
        <v>102.74880351220071</v>
      </c>
      <c r="O8" s="3">
        <v>104.39239684590282</v>
      </c>
      <c r="P8" s="3">
        <v>109.57626123381279</v>
      </c>
      <c r="Q8" s="3">
        <v>112.12214468418587</v>
      </c>
      <c r="R8" s="3">
        <v>106.40102665168382</v>
      </c>
      <c r="S8" s="3">
        <v>102.14077894808082</v>
      </c>
      <c r="T8" s="3">
        <v>94.900402324324375</v>
      </c>
      <c r="U8" s="3">
        <v>98.032770453921131</v>
      </c>
      <c r="V8" s="3">
        <v>104.15159258349007</v>
      </c>
      <c r="W8" s="11" t="s">
        <v>10</v>
      </c>
    </row>
    <row r="9" spans="1:23" x14ac:dyDescent="0.2">
      <c r="A9" s="3">
        <v>2539</v>
      </c>
      <c r="B9" s="3">
        <v>8</v>
      </c>
      <c r="C9" s="3">
        <v>355</v>
      </c>
      <c r="D9" s="3">
        <v>7</v>
      </c>
      <c r="E9" s="3">
        <v>365.87025</v>
      </c>
      <c r="F9" s="3">
        <f t="shared" si="0"/>
        <v>0.97028933071218559</v>
      </c>
      <c r="G9" s="3">
        <f t="shared" si="1"/>
        <v>97.02893307121856</v>
      </c>
      <c r="H9" s="3">
        <v>97.02893307121856</v>
      </c>
      <c r="J9" s="4" t="s">
        <v>8</v>
      </c>
      <c r="K9" s="5">
        <f>AVERAGE(K4:K8)</f>
        <v>91.182811002428636</v>
      </c>
      <c r="L9" s="5">
        <f t="shared" ref="L9:V9" si="2">AVERAGE(L4:L8)</f>
        <v>97.818824529653298</v>
      </c>
      <c r="M9" s="5">
        <f t="shared" si="2"/>
        <v>104.92497740806667</v>
      </c>
      <c r="N9" s="5">
        <f t="shared" si="2"/>
        <v>96.031105674644792</v>
      </c>
      <c r="O9" s="5">
        <f t="shared" si="2"/>
        <v>102.59385138912535</v>
      </c>
      <c r="P9" s="5">
        <f t="shared" si="2"/>
        <v>105.98361999214342</v>
      </c>
      <c r="Q9" s="5">
        <f t="shared" si="2"/>
        <v>98.504989332798431</v>
      </c>
      <c r="R9" s="5">
        <f t="shared" si="2"/>
        <v>98.325467513086011</v>
      </c>
      <c r="S9" s="5">
        <f t="shared" si="2"/>
        <v>98.145430633130559</v>
      </c>
      <c r="T9" s="5">
        <f t="shared" si="2"/>
        <v>99.472183907619424</v>
      </c>
      <c r="U9" s="5">
        <f t="shared" si="2"/>
        <v>101.26678423580407</v>
      </c>
      <c r="V9" s="5">
        <f t="shared" si="2"/>
        <v>105.75731800029943</v>
      </c>
      <c r="W9" s="12">
        <f>SUM(K9:V9)</f>
        <v>1200.0073636188001</v>
      </c>
    </row>
    <row r="10" spans="1:23" x14ac:dyDescent="0.2">
      <c r="A10" s="3">
        <v>2539</v>
      </c>
      <c r="B10" s="3">
        <v>9</v>
      </c>
      <c r="C10" s="3">
        <v>360</v>
      </c>
      <c r="D10" s="3">
        <v>8</v>
      </c>
      <c r="E10" s="3">
        <v>365.29676000000001</v>
      </c>
      <c r="F10" s="3">
        <f t="shared" si="0"/>
        <v>0.98550011776726409</v>
      </c>
      <c r="G10" s="3">
        <f t="shared" si="1"/>
        <v>98.550011776726407</v>
      </c>
      <c r="H10" s="3">
        <v>98.550011776726407</v>
      </c>
      <c r="J10" s="7" t="s">
        <v>9</v>
      </c>
      <c r="K10" s="8">
        <f>K9*1200/$W$9</f>
        <v>91.182251476310952</v>
      </c>
      <c r="L10" s="8">
        <f t="shared" ref="L10:V10" si="3">L9*1200/$W$9</f>
        <v>97.818224282890526</v>
      </c>
      <c r="M10" s="8">
        <f t="shared" si="3"/>
        <v>104.92433355573736</v>
      </c>
      <c r="N10" s="8">
        <f t="shared" si="3"/>
        <v>96.030516397881513</v>
      </c>
      <c r="O10" s="8">
        <f t="shared" si="3"/>
        <v>102.59322184131109</v>
      </c>
      <c r="P10" s="8">
        <f t="shared" si="3"/>
        <v>105.98296964365362</v>
      </c>
      <c r="Q10" s="8">
        <f t="shared" si="3"/>
        <v>98.504384875514802</v>
      </c>
      <c r="R10" s="8">
        <f t="shared" si="3"/>
        <v>98.32486415740415</v>
      </c>
      <c r="S10" s="8">
        <f t="shared" si="3"/>
        <v>98.14482838221106</v>
      </c>
      <c r="T10" s="8">
        <f t="shared" si="3"/>
        <v>99.471573515328743</v>
      </c>
      <c r="U10" s="8">
        <f t="shared" si="3"/>
        <v>101.26616283128703</v>
      </c>
      <c r="V10" s="8">
        <f t="shared" si="3"/>
        <v>105.75666904046911</v>
      </c>
      <c r="W10" s="13">
        <f>SUM(K10:V10)</f>
        <v>1200</v>
      </c>
    </row>
    <row r="11" spans="1:23" x14ac:dyDescent="0.2">
      <c r="A11" s="3">
        <v>2539</v>
      </c>
      <c r="B11" s="3">
        <v>10</v>
      </c>
      <c r="C11" s="3">
        <v>370</v>
      </c>
      <c r="D11" s="3">
        <v>9</v>
      </c>
      <c r="E11" s="3">
        <v>364.72327000000001</v>
      </c>
      <c r="F11" s="3">
        <f t="shared" si="0"/>
        <v>1.0144677634635157</v>
      </c>
      <c r="G11" s="3">
        <f t="shared" si="1"/>
        <v>101.44677634635157</v>
      </c>
      <c r="H11" s="3">
        <v>101.44677634635157</v>
      </c>
    </row>
    <row r="12" spans="1:23" x14ac:dyDescent="0.2">
      <c r="A12" s="3">
        <v>2539</v>
      </c>
      <c r="B12" s="3">
        <v>11</v>
      </c>
      <c r="C12" s="3">
        <v>380</v>
      </c>
      <c r="D12" s="3">
        <v>10</v>
      </c>
      <c r="E12" s="3">
        <v>364.14976999999999</v>
      </c>
      <c r="F12" s="3">
        <f t="shared" si="0"/>
        <v>1.0435266785971058</v>
      </c>
      <c r="G12" s="3">
        <f t="shared" si="1"/>
        <v>104.35266785971058</v>
      </c>
      <c r="H12" s="3">
        <v>104.35266785971058</v>
      </c>
    </row>
    <row r="13" spans="1:23" x14ac:dyDescent="0.2">
      <c r="A13" s="3">
        <v>2539</v>
      </c>
      <c r="B13" s="3">
        <v>12</v>
      </c>
      <c r="C13" s="3">
        <v>385</v>
      </c>
      <c r="D13" s="3">
        <v>11</v>
      </c>
      <c r="E13" s="3">
        <v>363.57628</v>
      </c>
      <c r="F13" s="3">
        <f t="shared" si="0"/>
        <v>1.0589249661721607</v>
      </c>
      <c r="G13" s="3">
        <f t="shared" si="1"/>
        <v>105.89249661721607</v>
      </c>
      <c r="H13" s="3">
        <v>105.89249661721607</v>
      </c>
    </row>
    <row r="14" spans="1:23" x14ac:dyDescent="0.2">
      <c r="A14" s="3">
        <v>2540</v>
      </c>
      <c r="B14" s="3">
        <v>1</v>
      </c>
      <c r="C14" s="3">
        <v>345</v>
      </c>
      <c r="D14" s="3">
        <v>12</v>
      </c>
      <c r="E14" s="3">
        <v>363.00279</v>
      </c>
      <c r="F14" s="3">
        <f t="shared" si="0"/>
        <v>0.9504059183677348</v>
      </c>
      <c r="G14" s="3">
        <f t="shared" si="1"/>
        <v>95.040591836773487</v>
      </c>
      <c r="H14" s="3">
        <v>95.040591836773487</v>
      </c>
    </row>
    <row r="15" spans="1:23" x14ac:dyDescent="0.2">
      <c r="A15" s="3">
        <v>2540</v>
      </c>
      <c r="B15" s="3">
        <v>2</v>
      </c>
      <c r="C15" s="3">
        <v>375</v>
      </c>
      <c r="D15" s="3">
        <v>13</v>
      </c>
      <c r="E15" s="3">
        <v>362.42930000000001</v>
      </c>
      <c r="F15" s="3">
        <f t="shared" si="0"/>
        <v>1.0346845577882362</v>
      </c>
      <c r="G15" s="3">
        <f t="shared" si="1"/>
        <v>103.46845577882362</v>
      </c>
      <c r="H15" s="3">
        <v>103.46845577882362</v>
      </c>
    </row>
    <row r="16" spans="1:23" x14ac:dyDescent="0.2">
      <c r="A16" s="3">
        <v>2540</v>
      </c>
      <c r="B16" s="3">
        <v>3</v>
      </c>
      <c r="C16" s="3">
        <v>410</v>
      </c>
      <c r="D16" s="3">
        <v>14</v>
      </c>
      <c r="E16" s="3">
        <v>361.85579999999999</v>
      </c>
      <c r="F16" s="3">
        <f t="shared" si="0"/>
        <v>1.1330480263132441</v>
      </c>
      <c r="G16" s="3">
        <f t="shared" si="1"/>
        <v>113.30480263132441</v>
      </c>
      <c r="H16" s="3">
        <v>113.30480263132441</v>
      </c>
    </row>
    <row r="17" spans="1:8" x14ac:dyDescent="0.2">
      <c r="A17" s="3">
        <v>2540</v>
      </c>
      <c r="B17" s="3">
        <v>4</v>
      </c>
      <c r="C17" s="3">
        <v>350</v>
      </c>
      <c r="D17" s="3">
        <v>15</v>
      </c>
      <c r="E17" s="3">
        <v>361.28231</v>
      </c>
      <c r="F17" s="3">
        <f t="shared" si="0"/>
        <v>0.9687714851026058</v>
      </c>
      <c r="G17" s="3">
        <f t="shared" si="1"/>
        <v>96.877148510260582</v>
      </c>
      <c r="H17" s="3">
        <v>96.877148510260582</v>
      </c>
    </row>
    <row r="18" spans="1:8" x14ac:dyDescent="0.2">
      <c r="A18" s="3">
        <v>2540</v>
      </c>
      <c r="B18" s="3">
        <v>5</v>
      </c>
      <c r="C18" s="3">
        <v>370</v>
      </c>
      <c r="D18" s="3">
        <v>16</v>
      </c>
      <c r="E18" s="3">
        <v>360.70882</v>
      </c>
      <c r="F18" s="3">
        <f t="shared" si="0"/>
        <v>1.0257581170319041</v>
      </c>
      <c r="G18" s="3">
        <f t="shared" si="1"/>
        <v>102.57581170319041</v>
      </c>
      <c r="H18" s="3">
        <v>102.57581170319041</v>
      </c>
    </row>
    <row r="19" spans="1:8" x14ac:dyDescent="0.2">
      <c r="A19" s="3">
        <v>2540</v>
      </c>
      <c r="B19" s="3">
        <v>6</v>
      </c>
      <c r="C19" s="3">
        <v>385</v>
      </c>
      <c r="D19" s="3">
        <v>17</v>
      </c>
      <c r="E19" s="3">
        <v>360.13531999999998</v>
      </c>
      <c r="F19" s="3">
        <f t="shared" si="0"/>
        <v>1.0690426032081497</v>
      </c>
      <c r="G19" s="3">
        <f t="shared" si="1"/>
        <v>106.90426032081497</v>
      </c>
      <c r="H19" s="3">
        <v>106.90426032081497</v>
      </c>
    </row>
    <row r="20" spans="1:8" x14ac:dyDescent="0.2">
      <c r="A20" s="3">
        <v>2540</v>
      </c>
      <c r="B20" s="3">
        <v>7</v>
      </c>
      <c r="C20" s="3">
        <v>355</v>
      </c>
      <c r="D20" s="3">
        <v>18</v>
      </c>
      <c r="E20" s="3">
        <v>359.56182999999999</v>
      </c>
      <c r="F20" s="3">
        <f t="shared" si="0"/>
        <v>0.98731280792513487</v>
      </c>
      <c r="G20" s="3">
        <f t="shared" si="1"/>
        <v>98.731280792513488</v>
      </c>
      <c r="H20" s="3">
        <v>98.731280792513488</v>
      </c>
    </row>
    <row r="21" spans="1:8" x14ac:dyDescent="0.2">
      <c r="A21" s="3">
        <v>2540</v>
      </c>
      <c r="B21" s="3">
        <v>8</v>
      </c>
      <c r="C21" s="3">
        <v>340</v>
      </c>
      <c r="D21" s="3">
        <v>19</v>
      </c>
      <c r="E21" s="3">
        <v>358.98833999999999</v>
      </c>
      <c r="F21" s="3">
        <f t="shared" si="0"/>
        <v>0.9471059700713399</v>
      </c>
      <c r="G21" s="3">
        <f t="shared" si="1"/>
        <v>94.710597007133984</v>
      </c>
      <c r="H21" s="3">
        <v>94.710597007133984</v>
      </c>
    </row>
    <row r="22" spans="1:8" x14ac:dyDescent="0.2">
      <c r="A22" s="3">
        <v>2540</v>
      </c>
      <c r="B22" s="3">
        <v>9</v>
      </c>
      <c r="C22" s="3">
        <v>355</v>
      </c>
      <c r="D22" s="3">
        <v>20</v>
      </c>
      <c r="E22" s="3">
        <v>358.41485</v>
      </c>
      <c r="F22" s="3">
        <f t="shared" si="0"/>
        <v>0.99047235347530937</v>
      </c>
      <c r="G22" s="3">
        <f t="shared" si="1"/>
        <v>99.047235347530943</v>
      </c>
      <c r="H22" s="3">
        <v>99.047235347530943</v>
      </c>
    </row>
    <row r="23" spans="1:8" x14ac:dyDescent="0.2">
      <c r="A23" s="3">
        <v>2540</v>
      </c>
      <c r="B23" s="3">
        <v>10</v>
      </c>
      <c r="C23" s="3">
        <v>385</v>
      </c>
      <c r="D23" s="3">
        <v>21</v>
      </c>
      <c r="E23" s="3">
        <v>357.84134999999998</v>
      </c>
      <c r="F23" s="3">
        <f t="shared" si="0"/>
        <v>1.0758957845425074</v>
      </c>
      <c r="G23" s="3">
        <f t="shared" si="1"/>
        <v>107.58957845425074</v>
      </c>
      <c r="H23" s="3">
        <v>107.58957845425074</v>
      </c>
    </row>
    <row r="24" spans="1:8" x14ac:dyDescent="0.2">
      <c r="A24" s="3">
        <v>2540</v>
      </c>
      <c r="B24" s="3">
        <v>11</v>
      </c>
      <c r="C24" s="3">
        <v>380</v>
      </c>
      <c r="D24" s="3">
        <v>22</v>
      </c>
      <c r="E24" s="3">
        <v>357.26785999999998</v>
      </c>
      <c r="F24" s="3">
        <f t="shared" si="0"/>
        <v>1.0636277217883523</v>
      </c>
      <c r="G24" s="3">
        <f t="shared" si="1"/>
        <v>106.36277217883523</v>
      </c>
      <c r="H24" s="3">
        <v>106.36277217883523</v>
      </c>
    </row>
    <row r="25" spans="1:8" x14ac:dyDescent="0.2">
      <c r="A25" s="3">
        <v>2540</v>
      </c>
      <c r="B25" s="3">
        <v>12</v>
      </c>
      <c r="C25" s="3">
        <v>390</v>
      </c>
      <c r="D25" s="3">
        <v>23</v>
      </c>
      <c r="E25" s="3">
        <v>356.69436999999999</v>
      </c>
      <c r="F25" s="3">
        <f t="shared" si="0"/>
        <v>1.0933730184751724</v>
      </c>
      <c r="G25" s="3">
        <f t="shared" si="1"/>
        <v>109.33730184751724</v>
      </c>
      <c r="H25" s="3">
        <v>109.33730184751724</v>
      </c>
    </row>
    <row r="26" spans="1:8" x14ac:dyDescent="0.2">
      <c r="A26" s="3">
        <v>2541</v>
      </c>
      <c r="B26" s="3">
        <v>1</v>
      </c>
      <c r="C26" s="3">
        <v>320</v>
      </c>
      <c r="D26" s="3">
        <v>24</v>
      </c>
      <c r="E26" s="3">
        <v>356.12088</v>
      </c>
      <c r="F26" s="3">
        <f t="shared" si="0"/>
        <v>0.89857129410665282</v>
      </c>
      <c r="G26" s="3">
        <f t="shared" si="1"/>
        <v>89.85712941066528</v>
      </c>
      <c r="H26" s="3">
        <v>89.85712941066528</v>
      </c>
    </row>
    <row r="27" spans="1:8" x14ac:dyDescent="0.2">
      <c r="A27" s="3">
        <v>2541</v>
      </c>
      <c r="B27" s="3">
        <v>2</v>
      </c>
      <c r="C27" s="3">
        <v>350</v>
      </c>
      <c r="D27" s="3">
        <v>25</v>
      </c>
      <c r="E27" s="3">
        <v>355.54737999999998</v>
      </c>
      <c r="F27" s="3">
        <f t="shared" si="0"/>
        <v>0.98439763499311972</v>
      </c>
      <c r="G27" s="3">
        <f t="shared" si="1"/>
        <v>98.439763499311965</v>
      </c>
      <c r="H27" s="3">
        <v>98.439763499311965</v>
      </c>
    </row>
    <row r="28" spans="1:8" x14ac:dyDescent="0.2">
      <c r="A28" s="3">
        <v>2541</v>
      </c>
      <c r="B28" s="3">
        <v>3</v>
      </c>
      <c r="C28" s="3">
        <v>370</v>
      </c>
      <c r="D28" s="3">
        <v>26</v>
      </c>
      <c r="E28" s="3">
        <v>354.97388999999998</v>
      </c>
      <c r="F28" s="3">
        <f t="shared" si="0"/>
        <v>1.0423301837777421</v>
      </c>
      <c r="G28" s="3">
        <f t="shared" si="1"/>
        <v>104.23301837777421</v>
      </c>
      <c r="H28" s="3">
        <v>104.23301837777421</v>
      </c>
    </row>
    <row r="29" spans="1:8" x14ac:dyDescent="0.2">
      <c r="A29" s="3">
        <v>2541</v>
      </c>
      <c r="B29" s="3">
        <v>4</v>
      </c>
      <c r="C29" s="3">
        <v>340</v>
      </c>
      <c r="D29" s="3">
        <v>27</v>
      </c>
      <c r="E29" s="3">
        <v>354.40039999999999</v>
      </c>
      <c r="F29" s="3">
        <f t="shared" si="0"/>
        <v>0.95936686301708463</v>
      </c>
      <c r="G29" s="3">
        <f t="shared" si="1"/>
        <v>95.936686301708463</v>
      </c>
      <c r="H29" s="3">
        <v>95.936686301708463</v>
      </c>
    </row>
    <row r="30" spans="1:8" x14ac:dyDescent="0.2">
      <c r="A30" s="3">
        <v>2541</v>
      </c>
      <c r="B30" s="3">
        <v>5</v>
      </c>
      <c r="C30" s="3">
        <v>360</v>
      </c>
      <c r="D30" s="3">
        <v>28</v>
      </c>
      <c r="E30" s="3">
        <v>353.82691</v>
      </c>
      <c r="F30" s="3">
        <f t="shared" si="0"/>
        <v>1.0174466379620477</v>
      </c>
      <c r="G30" s="3">
        <f t="shared" si="1"/>
        <v>101.74466379620478</v>
      </c>
      <c r="H30" s="3">
        <v>101.74466379620478</v>
      </c>
    </row>
    <row r="31" spans="1:8" x14ac:dyDescent="0.2">
      <c r="A31" s="3">
        <v>2541</v>
      </c>
      <c r="B31" s="3">
        <v>6</v>
      </c>
      <c r="C31" s="3">
        <v>380</v>
      </c>
      <c r="D31" s="3">
        <v>29</v>
      </c>
      <c r="E31" s="3">
        <v>353.25340999999997</v>
      </c>
      <c r="F31" s="3">
        <f t="shared" si="0"/>
        <v>1.0757150228217189</v>
      </c>
      <c r="G31" s="3">
        <f t="shared" si="1"/>
        <v>107.57150228217189</v>
      </c>
      <c r="H31" s="3">
        <v>107.57150228217189</v>
      </c>
    </row>
    <row r="32" spans="1:8" x14ac:dyDescent="0.2">
      <c r="A32" s="3">
        <v>2541</v>
      </c>
      <c r="B32" s="3">
        <v>7</v>
      </c>
      <c r="C32" s="3">
        <v>350</v>
      </c>
      <c r="D32" s="3">
        <v>30</v>
      </c>
      <c r="E32" s="3">
        <v>352.67991999999998</v>
      </c>
      <c r="F32" s="3">
        <f t="shared" si="0"/>
        <v>0.99240126854968103</v>
      </c>
      <c r="G32" s="3">
        <f t="shared" si="1"/>
        <v>99.240126854968096</v>
      </c>
      <c r="H32" s="3">
        <v>99.240126854968096</v>
      </c>
    </row>
    <row r="33" spans="1:8" x14ac:dyDescent="0.2">
      <c r="A33" s="3">
        <v>2541</v>
      </c>
      <c r="B33" s="3">
        <v>8</v>
      </c>
      <c r="C33" s="3">
        <v>360</v>
      </c>
      <c r="D33" s="3">
        <v>31</v>
      </c>
      <c r="E33" s="3">
        <v>352.10642999999999</v>
      </c>
      <c r="F33" s="3">
        <f t="shared" si="0"/>
        <v>1.0224181364708393</v>
      </c>
      <c r="G33" s="3">
        <f t="shared" si="1"/>
        <v>102.24181364708393</v>
      </c>
      <c r="H33" s="3">
        <v>102.24181364708393</v>
      </c>
    </row>
    <row r="34" spans="1:8" x14ac:dyDescent="0.2">
      <c r="A34" s="3">
        <v>2541</v>
      </c>
      <c r="B34" s="3">
        <v>9</v>
      </c>
      <c r="C34" s="3">
        <v>345</v>
      </c>
      <c r="D34" s="3">
        <v>32</v>
      </c>
      <c r="E34" s="3">
        <v>351.53294</v>
      </c>
      <c r="F34" s="3">
        <f t="shared" si="0"/>
        <v>0.98141585252295271</v>
      </c>
      <c r="G34" s="3">
        <f t="shared" si="1"/>
        <v>98.141585252295272</v>
      </c>
      <c r="H34" s="3">
        <v>98.141585252295272</v>
      </c>
    </row>
    <row r="35" spans="1:8" x14ac:dyDescent="0.2">
      <c r="A35" s="3">
        <v>2541</v>
      </c>
      <c r="B35" s="3">
        <v>10</v>
      </c>
      <c r="C35" s="3">
        <v>330</v>
      </c>
      <c r="D35" s="3">
        <v>33</v>
      </c>
      <c r="E35" s="3">
        <v>350.95943999999997</v>
      </c>
      <c r="F35" s="3">
        <f t="shared" si="0"/>
        <v>0.9402795947018836</v>
      </c>
      <c r="G35" s="3">
        <f t="shared" si="1"/>
        <v>94.027959470188364</v>
      </c>
      <c r="H35" s="3">
        <v>94.027959470188364</v>
      </c>
    </row>
    <row r="36" spans="1:8" x14ac:dyDescent="0.2">
      <c r="A36" s="3">
        <v>2541</v>
      </c>
      <c r="B36" s="3">
        <v>11</v>
      </c>
      <c r="C36" s="3">
        <v>320</v>
      </c>
      <c r="D36" s="3">
        <v>34</v>
      </c>
      <c r="E36" s="3">
        <v>350.38594999999998</v>
      </c>
      <c r="F36" s="3">
        <f t="shared" si="0"/>
        <v>0.9132786288947945</v>
      </c>
      <c r="G36" s="3">
        <f t="shared" si="1"/>
        <v>91.327862889479448</v>
      </c>
      <c r="H36" s="3">
        <v>91.327862889479448</v>
      </c>
    </row>
    <row r="37" spans="1:8" x14ac:dyDescent="0.2">
      <c r="A37" s="3">
        <v>2541</v>
      </c>
      <c r="B37" s="3">
        <v>12</v>
      </c>
      <c r="C37" s="3">
        <v>350</v>
      </c>
      <c r="D37" s="3">
        <v>35</v>
      </c>
      <c r="E37" s="3">
        <v>349.81245999999999</v>
      </c>
      <c r="F37" s="3">
        <f t="shared" si="0"/>
        <v>1.000536115837612</v>
      </c>
      <c r="G37" s="3">
        <f t="shared" si="1"/>
        <v>100.05361158376121</v>
      </c>
      <c r="H37" s="3">
        <v>100.05361158376121</v>
      </c>
    </row>
    <row r="38" spans="1:8" x14ac:dyDescent="0.2">
      <c r="A38" s="3">
        <v>2542</v>
      </c>
      <c r="B38" s="3">
        <v>1</v>
      </c>
      <c r="C38" s="3">
        <v>310</v>
      </c>
      <c r="D38" s="3">
        <v>36</v>
      </c>
      <c r="E38" s="3">
        <v>349.23896000000002</v>
      </c>
      <c r="F38" s="3">
        <f t="shared" si="0"/>
        <v>0.88764437965340404</v>
      </c>
      <c r="G38" s="3">
        <f t="shared" si="1"/>
        <v>88.764437965340406</v>
      </c>
      <c r="H38" s="3">
        <v>88.764437965340406</v>
      </c>
    </row>
    <row r="39" spans="1:8" x14ac:dyDescent="0.2">
      <c r="A39" s="3">
        <v>2542</v>
      </c>
      <c r="B39" s="3">
        <v>2</v>
      </c>
      <c r="C39" s="3">
        <v>335</v>
      </c>
      <c r="D39" s="3">
        <v>37</v>
      </c>
      <c r="E39" s="3">
        <v>348.66547000000003</v>
      </c>
      <c r="F39" s="3">
        <f t="shared" si="0"/>
        <v>0.96080635687841409</v>
      </c>
      <c r="G39" s="3">
        <f t="shared" si="1"/>
        <v>96.080635687841408</v>
      </c>
      <c r="H39" s="3">
        <v>96.080635687841408</v>
      </c>
    </row>
    <row r="40" spans="1:8" x14ac:dyDescent="0.2">
      <c r="A40" s="3">
        <v>2542</v>
      </c>
      <c r="B40" s="3">
        <v>3</v>
      </c>
      <c r="C40" s="3">
        <v>320</v>
      </c>
      <c r="D40" s="3">
        <v>38</v>
      </c>
      <c r="E40" s="3">
        <v>348.09197999999998</v>
      </c>
      <c r="F40" s="3">
        <f t="shared" si="0"/>
        <v>0.91929725011188146</v>
      </c>
      <c r="G40" s="3">
        <f t="shared" si="1"/>
        <v>91.92972501118814</v>
      </c>
      <c r="H40" s="3">
        <v>91.92972501118814</v>
      </c>
    </row>
    <row r="41" spans="1:8" x14ac:dyDescent="0.2">
      <c r="A41" s="3">
        <v>2542</v>
      </c>
      <c r="B41" s="3">
        <v>4</v>
      </c>
      <c r="C41" s="3">
        <v>330</v>
      </c>
      <c r="D41" s="3">
        <v>39</v>
      </c>
      <c r="E41" s="3">
        <v>347.51848999999999</v>
      </c>
      <c r="F41" s="3">
        <f t="shared" si="0"/>
        <v>0.94958976139658069</v>
      </c>
      <c r="G41" s="3">
        <f t="shared" si="1"/>
        <v>94.958976139658063</v>
      </c>
      <c r="H41" s="3">
        <v>94.958976139658063</v>
      </c>
    </row>
    <row r="42" spans="1:8" x14ac:dyDescent="0.2">
      <c r="A42" s="3">
        <v>2542</v>
      </c>
      <c r="B42" s="3">
        <v>5</v>
      </c>
      <c r="C42" s="3">
        <v>350</v>
      </c>
      <c r="D42" s="3">
        <v>40</v>
      </c>
      <c r="E42" s="3">
        <v>346.94499000000002</v>
      </c>
      <c r="F42" s="3">
        <f t="shared" si="0"/>
        <v>1.0088054593323281</v>
      </c>
      <c r="G42" s="3">
        <f t="shared" si="1"/>
        <v>100.88054593323281</v>
      </c>
      <c r="H42" s="3">
        <v>100.88054593323281</v>
      </c>
    </row>
    <row r="43" spans="1:8" x14ac:dyDescent="0.2">
      <c r="A43" s="3">
        <v>2542</v>
      </c>
      <c r="B43" s="3">
        <v>6</v>
      </c>
      <c r="C43" s="3">
        <v>345</v>
      </c>
      <c r="D43" s="3">
        <v>41</v>
      </c>
      <c r="E43" s="3">
        <v>346.37150000000003</v>
      </c>
      <c r="F43" s="3">
        <f t="shared" si="0"/>
        <v>0.99604037861082673</v>
      </c>
      <c r="G43" s="3">
        <f t="shared" si="1"/>
        <v>99.604037861082674</v>
      </c>
      <c r="H43" s="3">
        <v>99.604037861082674</v>
      </c>
    </row>
    <row r="44" spans="1:8" x14ac:dyDescent="0.2">
      <c r="A44" s="3">
        <v>2542</v>
      </c>
      <c r="B44" s="3">
        <v>7</v>
      </c>
      <c r="C44" s="3">
        <v>310</v>
      </c>
      <c r="D44" s="3">
        <v>42</v>
      </c>
      <c r="E44" s="3">
        <v>345.79800999999998</v>
      </c>
      <c r="F44" s="3">
        <f t="shared" si="0"/>
        <v>0.89647710812448</v>
      </c>
      <c r="G44" s="3">
        <f t="shared" si="1"/>
        <v>89.647710812447997</v>
      </c>
      <c r="H44" s="3">
        <v>89.647710812447997</v>
      </c>
    </row>
    <row r="45" spans="1:8" x14ac:dyDescent="0.2">
      <c r="A45" s="3">
        <v>2542</v>
      </c>
      <c r="B45" s="3">
        <v>8</v>
      </c>
      <c r="C45" s="3">
        <v>315</v>
      </c>
      <c r="D45" s="3">
        <v>43</v>
      </c>
      <c r="E45" s="3">
        <v>345.22451999999998</v>
      </c>
      <c r="F45" s="3">
        <f t="shared" si="0"/>
        <v>0.912449671883098</v>
      </c>
      <c r="G45" s="3">
        <f t="shared" si="1"/>
        <v>91.244967188309801</v>
      </c>
      <c r="H45" s="3">
        <v>91.244967188309801</v>
      </c>
    </row>
    <row r="46" spans="1:8" x14ac:dyDescent="0.2">
      <c r="A46" s="3">
        <v>2542</v>
      </c>
      <c r="B46" s="3">
        <v>9</v>
      </c>
      <c r="C46" s="3">
        <v>320</v>
      </c>
      <c r="D46" s="3">
        <v>44</v>
      </c>
      <c r="E46" s="3">
        <v>344.65102000000002</v>
      </c>
      <c r="F46" s="3">
        <f t="shared" si="0"/>
        <v>0.92847541841019354</v>
      </c>
      <c r="G46" s="3">
        <f t="shared" si="1"/>
        <v>92.84754184101935</v>
      </c>
      <c r="H46" s="3">
        <v>92.84754184101935</v>
      </c>
    </row>
    <row r="47" spans="1:8" x14ac:dyDescent="0.2">
      <c r="A47" s="3">
        <v>2542</v>
      </c>
      <c r="B47" s="3">
        <v>10</v>
      </c>
      <c r="C47" s="3">
        <v>342</v>
      </c>
      <c r="D47" s="3">
        <v>45</v>
      </c>
      <c r="E47" s="3">
        <v>344.07753000000002</v>
      </c>
      <c r="F47" s="3">
        <f t="shared" si="0"/>
        <v>0.99396202942982059</v>
      </c>
      <c r="G47" s="3">
        <f t="shared" si="1"/>
        <v>99.396202942982057</v>
      </c>
      <c r="H47" s="3">
        <v>99.396202942982057</v>
      </c>
    </row>
    <row r="48" spans="1:8" x14ac:dyDescent="0.2">
      <c r="A48" s="3">
        <v>2542</v>
      </c>
      <c r="B48" s="3">
        <v>11</v>
      </c>
      <c r="C48" s="3">
        <v>365</v>
      </c>
      <c r="D48" s="3">
        <v>46</v>
      </c>
      <c r="E48" s="3">
        <v>343.50403999999997</v>
      </c>
      <c r="F48" s="3">
        <f t="shared" si="0"/>
        <v>1.0625784779707395</v>
      </c>
      <c r="G48" s="3">
        <f t="shared" si="1"/>
        <v>106.25784779707395</v>
      </c>
      <c r="H48" s="3">
        <v>106.25784779707395</v>
      </c>
    </row>
    <row r="49" spans="1:8" x14ac:dyDescent="0.2">
      <c r="A49" s="3">
        <v>2542</v>
      </c>
      <c r="B49" s="3">
        <v>12</v>
      </c>
      <c r="C49" s="3">
        <v>375</v>
      </c>
      <c r="D49" s="3">
        <v>47</v>
      </c>
      <c r="E49" s="3">
        <v>342.93054999999998</v>
      </c>
      <c r="F49" s="3">
        <f t="shared" si="0"/>
        <v>1.0935158736951258</v>
      </c>
      <c r="G49" s="3">
        <f t="shared" si="1"/>
        <v>109.35158736951259</v>
      </c>
      <c r="H49" s="3">
        <v>109.35158736951259</v>
      </c>
    </row>
    <row r="50" spans="1:8" x14ac:dyDescent="0.2">
      <c r="A50" s="3">
        <v>2543</v>
      </c>
      <c r="B50" s="3">
        <v>1</v>
      </c>
      <c r="C50" s="3">
        <v>300</v>
      </c>
      <c r="D50" s="3">
        <v>48</v>
      </c>
      <c r="E50" s="3">
        <v>342.35705000000002</v>
      </c>
      <c r="F50" s="3">
        <f t="shared" si="0"/>
        <v>0.87627814295046647</v>
      </c>
      <c r="G50" s="3">
        <f t="shared" si="1"/>
        <v>87.627814295046647</v>
      </c>
      <c r="H50" s="3">
        <v>87.627814295046605</v>
      </c>
    </row>
    <row r="51" spans="1:8" x14ac:dyDescent="0.2">
      <c r="A51" s="3">
        <v>2543</v>
      </c>
      <c r="B51" s="3">
        <v>2</v>
      </c>
      <c r="C51" s="3">
        <v>320</v>
      </c>
      <c r="D51" s="3">
        <v>49</v>
      </c>
      <c r="E51" s="3">
        <v>341.78356000000002</v>
      </c>
      <c r="F51" s="3">
        <f t="shared" si="0"/>
        <v>0.93626504446264169</v>
      </c>
      <c r="G51" s="3">
        <f t="shared" si="1"/>
        <v>93.626504446264164</v>
      </c>
      <c r="H51" s="3">
        <v>93.626504446264164</v>
      </c>
    </row>
    <row r="52" spans="1:8" x14ac:dyDescent="0.2">
      <c r="A52" s="3">
        <v>2543</v>
      </c>
      <c r="B52" s="3">
        <v>3</v>
      </c>
      <c r="C52" s="3">
        <v>364</v>
      </c>
      <c r="D52" s="3">
        <v>50</v>
      </c>
      <c r="E52" s="3">
        <v>341.21006999999997</v>
      </c>
      <c r="F52" s="3">
        <f t="shared" si="0"/>
        <v>1.0667914929943305</v>
      </c>
      <c r="G52" s="3">
        <f t="shared" si="1"/>
        <v>106.67914929943305</v>
      </c>
      <c r="H52" s="3">
        <v>106.67914929943305</v>
      </c>
    </row>
    <row r="53" spans="1:8" x14ac:dyDescent="0.2">
      <c r="A53" s="3">
        <v>2543</v>
      </c>
      <c r="B53" s="3">
        <v>4</v>
      </c>
      <c r="C53" s="3">
        <v>350</v>
      </c>
      <c r="D53" s="3">
        <v>51</v>
      </c>
      <c r="E53" s="3">
        <v>340.63657000000001</v>
      </c>
      <c r="F53" s="3">
        <f t="shared" si="0"/>
        <v>1.027488035122007</v>
      </c>
      <c r="G53" s="3">
        <f t="shared" si="1"/>
        <v>102.74880351220071</v>
      </c>
      <c r="H53" s="3">
        <v>102.74880351220071</v>
      </c>
    </row>
    <row r="54" spans="1:8" x14ac:dyDescent="0.2">
      <c r="A54" s="3">
        <v>2543</v>
      </c>
      <c r="B54" s="3">
        <v>5</v>
      </c>
      <c r="C54" s="3">
        <v>355</v>
      </c>
      <c r="D54" s="3">
        <v>52</v>
      </c>
      <c r="E54" s="3">
        <v>340.06308000000001</v>
      </c>
      <c r="F54" s="3">
        <f t="shared" si="0"/>
        <v>1.0439239684590282</v>
      </c>
      <c r="G54" s="3">
        <f t="shared" si="1"/>
        <v>104.39239684590282</v>
      </c>
      <c r="H54" s="3">
        <v>104.39239684590282</v>
      </c>
    </row>
    <row r="55" spans="1:8" x14ac:dyDescent="0.2">
      <c r="A55" s="3">
        <v>2543</v>
      </c>
      <c r="B55" s="3">
        <v>6</v>
      </c>
      <c r="C55" s="3">
        <v>372</v>
      </c>
      <c r="D55" s="3">
        <v>53</v>
      </c>
      <c r="E55" s="3">
        <v>339.48959000000002</v>
      </c>
      <c r="F55" s="3">
        <f t="shared" si="0"/>
        <v>1.0957626123381279</v>
      </c>
      <c r="G55" s="3">
        <f t="shared" si="1"/>
        <v>109.57626123381279</v>
      </c>
      <c r="H55" s="3">
        <v>109.57626123381279</v>
      </c>
    </row>
    <row r="56" spans="1:8" x14ac:dyDescent="0.2">
      <c r="A56" s="3">
        <v>2543</v>
      </c>
      <c r="B56" s="3">
        <v>7</v>
      </c>
      <c r="C56" s="3">
        <v>380</v>
      </c>
      <c r="D56" s="3">
        <v>54</v>
      </c>
      <c r="E56" s="3">
        <v>338.91609999999997</v>
      </c>
      <c r="F56" s="3">
        <f t="shared" si="0"/>
        <v>1.1212214468418586</v>
      </c>
      <c r="G56" s="3">
        <f t="shared" si="1"/>
        <v>112.12214468418587</v>
      </c>
      <c r="H56" s="3">
        <v>112.12214468418587</v>
      </c>
    </row>
    <row r="57" spans="1:8" x14ac:dyDescent="0.2">
      <c r="A57" s="3">
        <v>2543</v>
      </c>
      <c r="B57" s="3">
        <v>8</v>
      </c>
      <c r="C57" s="3">
        <v>360</v>
      </c>
      <c r="D57" s="3">
        <v>55</v>
      </c>
      <c r="E57" s="3">
        <v>338.3426</v>
      </c>
      <c r="F57" s="3">
        <f t="shared" si="0"/>
        <v>1.0640102665168383</v>
      </c>
      <c r="G57" s="3">
        <f t="shared" si="1"/>
        <v>106.40102665168382</v>
      </c>
      <c r="H57" s="3">
        <v>106.40102665168382</v>
      </c>
    </row>
    <row r="58" spans="1:8" x14ac:dyDescent="0.2">
      <c r="A58" s="3">
        <v>2543</v>
      </c>
      <c r="B58" s="3">
        <v>9</v>
      </c>
      <c r="C58" s="3">
        <v>345</v>
      </c>
      <c r="D58" s="3">
        <v>56</v>
      </c>
      <c r="E58" s="3">
        <v>337.76911000000001</v>
      </c>
      <c r="F58" s="3">
        <f t="shared" si="0"/>
        <v>1.0214077894808082</v>
      </c>
      <c r="G58" s="3">
        <f t="shared" si="1"/>
        <v>102.14077894808082</v>
      </c>
      <c r="H58" s="3">
        <v>102.14077894808082</v>
      </c>
    </row>
    <row r="59" spans="1:8" x14ac:dyDescent="0.2">
      <c r="A59" s="3">
        <v>2543</v>
      </c>
      <c r="B59" s="3">
        <v>10</v>
      </c>
      <c r="C59" s="3">
        <v>320</v>
      </c>
      <c r="D59" s="3">
        <v>57</v>
      </c>
      <c r="E59" s="3">
        <v>337.19562000000002</v>
      </c>
      <c r="F59" s="3">
        <f t="shared" si="0"/>
        <v>0.94900402324324373</v>
      </c>
      <c r="G59" s="3">
        <f t="shared" si="1"/>
        <v>94.900402324324375</v>
      </c>
      <c r="H59" s="3">
        <v>94.900402324324375</v>
      </c>
    </row>
    <row r="60" spans="1:8" x14ac:dyDescent="0.2">
      <c r="A60" s="3">
        <v>2543</v>
      </c>
      <c r="B60" s="3">
        <v>11</v>
      </c>
      <c r="C60" s="3">
        <v>330</v>
      </c>
      <c r="D60" s="3">
        <v>58</v>
      </c>
      <c r="E60" s="3">
        <v>336.62213000000003</v>
      </c>
      <c r="F60" s="3">
        <f t="shared" si="0"/>
        <v>0.98032770453921125</v>
      </c>
      <c r="G60" s="3">
        <f t="shared" si="1"/>
        <v>98.032770453921131</v>
      </c>
      <c r="H60" s="3">
        <v>98.032770453921131</v>
      </c>
    </row>
    <row r="61" spans="1:8" x14ac:dyDescent="0.2">
      <c r="A61" s="3">
        <v>2543</v>
      </c>
      <c r="B61" s="3">
        <v>12</v>
      </c>
      <c r="C61" s="3">
        <v>350</v>
      </c>
      <c r="D61" s="3">
        <v>59</v>
      </c>
      <c r="E61" s="3">
        <v>336.04863</v>
      </c>
      <c r="F61" s="3">
        <f t="shared" si="0"/>
        <v>1.0415159258349007</v>
      </c>
      <c r="G61" s="3">
        <f t="shared" si="1"/>
        <v>104.15159258349007</v>
      </c>
      <c r="H61" s="3">
        <v>104.15159258349007</v>
      </c>
    </row>
  </sheetData>
  <pageMargins left="0.7" right="0.7" top="0.75" bottom="0.75" header="0.3" footer="0.3"/>
  <pageSetup paperSize="9" orientation="portrait" r:id="rId1"/>
  <ignoredErrors>
    <ignoredError sqref="L9:V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5516F-89BF-4933-9ED9-EDA345653307}">
  <dimension ref="A1:G21"/>
  <sheetViews>
    <sheetView workbookViewId="0">
      <selection activeCell="G23" sqref="G23"/>
    </sheetView>
  </sheetViews>
  <sheetFormatPr defaultRowHeight="14.25" x14ac:dyDescent="0.2"/>
  <cols>
    <col min="3" max="3" width="11.875" customWidth="1"/>
    <col min="4" max="4" width="17.625" bestFit="1" customWidth="1"/>
  </cols>
  <sheetData>
    <row r="1" spans="1:7" s="1" customFormat="1" x14ac:dyDescent="0.2">
      <c r="A1" s="2" t="s">
        <v>0</v>
      </c>
      <c r="B1" s="2" t="s">
        <v>2</v>
      </c>
      <c r="C1" s="10" t="s">
        <v>22</v>
      </c>
      <c r="D1" s="10" t="s">
        <v>20</v>
      </c>
    </row>
    <row r="2" spans="1:7" x14ac:dyDescent="0.2">
      <c r="A2" s="3">
        <v>2523</v>
      </c>
      <c r="B2" s="3">
        <v>250</v>
      </c>
      <c r="C2" s="3"/>
      <c r="D2" s="2"/>
    </row>
    <row r="3" spans="1:7" x14ac:dyDescent="0.2">
      <c r="A3" s="3">
        <v>2524</v>
      </c>
      <c r="B3" s="3">
        <v>260</v>
      </c>
      <c r="C3" s="3">
        <f>B3-B2</f>
        <v>10</v>
      </c>
      <c r="D3" s="2" t="s">
        <v>21</v>
      </c>
      <c r="F3" t="s">
        <v>23</v>
      </c>
    </row>
    <row r="4" spans="1:7" x14ac:dyDescent="0.2">
      <c r="A4" s="3">
        <v>2525</v>
      </c>
      <c r="B4" s="3">
        <v>268</v>
      </c>
      <c r="C4" s="3">
        <f t="shared" ref="C4:C20" si="0">B4-B3</f>
        <v>8</v>
      </c>
      <c r="D4" s="2" t="s">
        <v>21</v>
      </c>
      <c r="F4" t="s">
        <v>24</v>
      </c>
    </row>
    <row r="5" spans="1:7" x14ac:dyDescent="0.2">
      <c r="A5" s="3">
        <v>2526</v>
      </c>
      <c r="B5" s="3">
        <v>275</v>
      </c>
      <c r="C5" s="3">
        <f t="shared" si="0"/>
        <v>7</v>
      </c>
      <c r="D5" s="2" t="s">
        <v>21</v>
      </c>
      <c r="F5" t="s">
        <v>25</v>
      </c>
    </row>
    <row r="6" spans="1:7" x14ac:dyDescent="0.2">
      <c r="A6" s="3">
        <v>2527</v>
      </c>
      <c r="B6" s="3">
        <v>290</v>
      </c>
      <c r="C6" s="3">
        <f t="shared" si="0"/>
        <v>15</v>
      </c>
      <c r="D6" s="2" t="s">
        <v>21</v>
      </c>
      <c r="F6" t="s">
        <v>26</v>
      </c>
    </row>
    <row r="7" spans="1:7" x14ac:dyDescent="0.2">
      <c r="A7" s="3">
        <v>2528</v>
      </c>
      <c r="B7" s="3">
        <v>300</v>
      </c>
      <c r="C7" s="3">
        <f t="shared" si="0"/>
        <v>10</v>
      </c>
      <c r="D7" s="2" t="s">
        <v>21</v>
      </c>
      <c r="F7" s="15" t="s">
        <v>28</v>
      </c>
      <c r="G7">
        <f>COUNTIF(D3:D21,"+")</f>
        <v>19</v>
      </c>
    </row>
    <row r="8" spans="1:7" x14ac:dyDescent="0.2">
      <c r="A8" s="3">
        <v>2529</v>
      </c>
      <c r="B8" s="3">
        <v>310</v>
      </c>
      <c r="C8" s="3">
        <f t="shared" si="0"/>
        <v>10</v>
      </c>
      <c r="D8" s="2" t="s">
        <v>21</v>
      </c>
      <c r="F8" s="15" t="s">
        <v>27</v>
      </c>
      <c r="G8">
        <f>COUNT(B2:B21)</f>
        <v>20</v>
      </c>
    </row>
    <row r="9" spans="1:7" x14ac:dyDescent="0.2">
      <c r="A9" s="3">
        <v>2530</v>
      </c>
      <c r="B9" s="3">
        <v>325</v>
      </c>
      <c r="C9" s="3">
        <f t="shared" si="0"/>
        <v>15</v>
      </c>
      <c r="D9" s="2" t="s">
        <v>21</v>
      </c>
      <c r="F9" s="15" t="s">
        <v>29</v>
      </c>
      <c r="G9">
        <f>G8/2</f>
        <v>10</v>
      </c>
    </row>
    <row r="10" spans="1:7" x14ac:dyDescent="0.2">
      <c r="A10" s="3">
        <v>2531</v>
      </c>
      <c r="B10" s="3">
        <v>346</v>
      </c>
      <c r="C10" s="3">
        <f t="shared" si="0"/>
        <v>21</v>
      </c>
      <c r="D10" s="2" t="s">
        <v>21</v>
      </c>
      <c r="F10" s="15" t="s">
        <v>30</v>
      </c>
      <c r="G10">
        <f>SQRT(G8/4)</f>
        <v>2.2360679774997898</v>
      </c>
    </row>
    <row r="11" spans="1:7" x14ac:dyDescent="0.2">
      <c r="A11" s="3">
        <v>2532</v>
      </c>
      <c r="B11" s="3">
        <v>370</v>
      </c>
      <c r="C11" s="3">
        <f t="shared" si="0"/>
        <v>24</v>
      </c>
      <c r="D11" s="2" t="s">
        <v>21</v>
      </c>
      <c r="F11" s="15"/>
    </row>
    <row r="12" spans="1:7" x14ac:dyDescent="0.2">
      <c r="A12" s="3">
        <v>2533</v>
      </c>
      <c r="B12" s="3">
        <v>376</v>
      </c>
      <c r="C12" s="3">
        <f t="shared" si="0"/>
        <v>6</v>
      </c>
      <c r="D12" s="2" t="s">
        <v>21</v>
      </c>
      <c r="F12" s="15" t="s">
        <v>31</v>
      </c>
      <c r="G12">
        <f>(G7-G9)/G10</f>
        <v>4.0249223594996213</v>
      </c>
    </row>
    <row r="13" spans="1:7" x14ac:dyDescent="0.2">
      <c r="A13" s="3">
        <v>2534</v>
      </c>
      <c r="B13" s="3">
        <v>389</v>
      </c>
      <c r="C13" s="3">
        <f t="shared" si="0"/>
        <v>13</v>
      </c>
      <c r="D13" s="2" t="s">
        <v>21</v>
      </c>
      <c r="F13" s="15" t="s">
        <v>32</v>
      </c>
      <c r="G13">
        <f>-_xlfn.NORM.S.INV(0.025)</f>
        <v>1.9599639845400538</v>
      </c>
    </row>
    <row r="14" spans="1:7" x14ac:dyDescent="0.2">
      <c r="A14" s="3">
        <v>2535</v>
      </c>
      <c r="B14" s="3">
        <v>398</v>
      </c>
      <c r="C14" s="3">
        <f t="shared" si="0"/>
        <v>9</v>
      </c>
      <c r="D14" s="2" t="s">
        <v>21</v>
      </c>
      <c r="F14" s="15" t="s">
        <v>33</v>
      </c>
      <c r="G14">
        <f>-G13</f>
        <v>-1.9599639845400538</v>
      </c>
    </row>
    <row r="15" spans="1:7" x14ac:dyDescent="0.2">
      <c r="A15" s="3">
        <v>2536</v>
      </c>
      <c r="B15" s="3">
        <v>412</v>
      </c>
      <c r="C15" s="3">
        <f t="shared" si="0"/>
        <v>14</v>
      </c>
      <c r="D15" s="2" t="s">
        <v>21</v>
      </c>
    </row>
    <row r="16" spans="1:7" x14ac:dyDescent="0.2">
      <c r="A16" s="3">
        <v>2537</v>
      </c>
      <c r="B16" s="3">
        <v>436</v>
      </c>
      <c r="C16" s="3">
        <f t="shared" si="0"/>
        <v>24</v>
      </c>
      <c r="D16" s="2" t="s">
        <v>21</v>
      </c>
      <c r="F16" s="15" t="s">
        <v>34</v>
      </c>
      <c r="G16" t="s">
        <v>35</v>
      </c>
    </row>
    <row r="17" spans="1:6" x14ac:dyDescent="0.2">
      <c r="A17" s="3">
        <v>2538</v>
      </c>
      <c r="B17" s="3">
        <v>470</v>
      </c>
      <c r="C17" s="3">
        <f t="shared" si="0"/>
        <v>34</v>
      </c>
      <c r="D17" s="2" t="s">
        <v>21</v>
      </c>
      <c r="F17" s="16" t="s">
        <v>36</v>
      </c>
    </row>
    <row r="18" spans="1:6" x14ac:dyDescent="0.2">
      <c r="A18" s="3">
        <v>2539</v>
      </c>
      <c r="B18" s="3">
        <v>480</v>
      </c>
      <c r="C18" s="3">
        <f t="shared" si="0"/>
        <v>10</v>
      </c>
      <c r="D18" s="2" t="s">
        <v>21</v>
      </c>
    </row>
    <row r="19" spans="1:6" x14ac:dyDescent="0.2">
      <c r="A19" s="3">
        <v>2540</v>
      </c>
      <c r="B19" s="3">
        <v>510</v>
      </c>
      <c r="C19" s="3">
        <f t="shared" si="0"/>
        <v>30</v>
      </c>
      <c r="D19" s="2" t="s">
        <v>21</v>
      </c>
    </row>
    <row r="20" spans="1:6" x14ac:dyDescent="0.2">
      <c r="A20" s="3">
        <v>2541</v>
      </c>
      <c r="B20" s="3">
        <v>516</v>
      </c>
      <c r="C20" s="3">
        <f t="shared" si="0"/>
        <v>6</v>
      </c>
      <c r="D20" s="2" t="s">
        <v>21</v>
      </c>
    </row>
    <row r="21" spans="1:6" x14ac:dyDescent="0.2">
      <c r="A21" s="3">
        <v>2542</v>
      </c>
      <c r="B21" s="3">
        <v>530</v>
      </c>
      <c r="C21" s="3">
        <f>B21-B20</f>
        <v>14</v>
      </c>
      <c r="D21" s="2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2D148-BEE0-467B-A0E8-2D94A1C09A58}">
  <dimension ref="A1:L21"/>
  <sheetViews>
    <sheetView workbookViewId="0">
      <selection activeCell="B17" sqref="B17"/>
    </sheetView>
  </sheetViews>
  <sheetFormatPr defaultRowHeight="14.25" x14ac:dyDescent="0.2"/>
  <sheetData>
    <row r="1" spans="1:12" s="14" customFormat="1" x14ac:dyDescent="0.2">
      <c r="A1" s="2" t="s">
        <v>0</v>
      </c>
      <c r="B1" s="2" t="s">
        <v>2</v>
      </c>
      <c r="C1" s="2" t="s">
        <v>17</v>
      </c>
      <c r="D1" s="2" t="s">
        <v>18</v>
      </c>
    </row>
    <row r="2" spans="1:12" x14ac:dyDescent="0.2">
      <c r="A2" s="3">
        <v>2523</v>
      </c>
      <c r="B2" s="3">
        <v>250</v>
      </c>
      <c r="C2" s="3"/>
      <c r="D2" s="3"/>
    </row>
    <row r="3" spans="1:12" x14ac:dyDescent="0.2">
      <c r="A3" s="3">
        <v>2524</v>
      </c>
      <c r="B3" s="3">
        <v>260</v>
      </c>
      <c r="C3" s="3">
        <f>AVERAGE(B2:B4)</f>
        <v>259.33333333333331</v>
      </c>
      <c r="D3" s="3"/>
    </row>
    <row r="4" spans="1:12" x14ac:dyDescent="0.2">
      <c r="A4" s="3">
        <v>2525</v>
      </c>
      <c r="B4" s="3">
        <v>268</v>
      </c>
      <c r="C4" s="3">
        <f t="shared" ref="C4:C20" si="0">AVERAGE(B3:B5)</f>
        <v>267.66666666666669</v>
      </c>
      <c r="D4" s="3">
        <f>AVERAGE(B2:B6)</f>
        <v>268.60000000000002</v>
      </c>
      <c r="L4" t="s">
        <v>19</v>
      </c>
    </row>
    <row r="5" spans="1:12" x14ac:dyDescent="0.2">
      <c r="A5" s="3">
        <v>2526</v>
      </c>
      <c r="B5" s="3">
        <v>275</v>
      </c>
      <c r="C5" s="3">
        <f t="shared" si="0"/>
        <v>277.66666666666669</v>
      </c>
      <c r="D5" s="3">
        <f t="shared" ref="D5:D19" si="1">AVERAGE(B3:B7)</f>
        <v>278.60000000000002</v>
      </c>
    </row>
    <row r="6" spans="1:12" x14ac:dyDescent="0.2">
      <c r="A6" s="3">
        <v>2527</v>
      </c>
      <c r="B6" s="3">
        <v>290</v>
      </c>
      <c r="C6" s="3">
        <f t="shared" si="0"/>
        <v>288.33333333333331</v>
      </c>
      <c r="D6" s="3">
        <f t="shared" si="1"/>
        <v>288.60000000000002</v>
      </c>
    </row>
    <row r="7" spans="1:12" x14ac:dyDescent="0.2">
      <c r="A7" s="3">
        <v>2528</v>
      </c>
      <c r="B7" s="3">
        <v>300</v>
      </c>
      <c r="C7" s="3">
        <f t="shared" si="0"/>
        <v>300</v>
      </c>
      <c r="D7" s="3">
        <f t="shared" si="1"/>
        <v>300</v>
      </c>
    </row>
    <row r="8" spans="1:12" x14ac:dyDescent="0.2">
      <c r="A8" s="3">
        <v>2529</v>
      </c>
      <c r="B8" s="3">
        <v>310</v>
      </c>
      <c r="C8" s="3">
        <f t="shared" si="0"/>
        <v>311.66666666666669</v>
      </c>
      <c r="D8" s="3">
        <f t="shared" si="1"/>
        <v>314.2</v>
      </c>
    </row>
    <row r="9" spans="1:12" x14ac:dyDescent="0.2">
      <c r="A9" s="3">
        <v>2530</v>
      </c>
      <c r="B9" s="3">
        <v>325</v>
      </c>
      <c r="C9" s="3">
        <f t="shared" si="0"/>
        <v>327</v>
      </c>
      <c r="D9" s="3">
        <f t="shared" si="1"/>
        <v>330.2</v>
      </c>
    </row>
    <row r="10" spans="1:12" x14ac:dyDescent="0.2">
      <c r="A10" s="3">
        <v>2531</v>
      </c>
      <c r="B10" s="3">
        <v>346</v>
      </c>
      <c r="C10" s="3">
        <f t="shared" si="0"/>
        <v>347</v>
      </c>
      <c r="D10" s="3">
        <f t="shared" si="1"/>
        <v>345.4</v>
      </c>
    </row>
    <row r="11" spans="1:12" x14ac:dyDescent="0.2">
      <c r="A11" s="3">
        <v>2532</v>
      </c>
      <c r="B11" s="3">
        <v>370</v>
      </c>
      <c r="C11" s="3">
        <f t="shared" si="0"/>
        <v>364</v>
      </c>
      <c r="D11" s="3">
        <f t="shared" si="1"/>
        <v>361.2</v>
      </c>
    </row>
    <row r="12" spans="1:12" x14ac:dyDescent="0.2">
      <c r="A12" s="3">
        <v>2533</v>
      </c>
      <c r="B12" s="3">
        <v>376</v>
      </c>
      <c r="C12" s="3">
        <f t="shared" si="0"/>
        <v>378.33333333333331</v>
      </c>
      <c r="D12" s="3">
        <f t="shared" si="1"/>
        <v>375.8</v>
      </c>
    </row>
    <row r="13" spans="1:12" x14ac:dyDescent="0.2">
      <c r="A13" s="3">
        <v>2534</v>
      </c>
      <c r="B13" s="3">
        <v>389</v>
      </c>
      <c r="C13" s="3">
        <f t="shared" si="0"/>
        <v>387.66666666666669</v>
      </c>
      <c r="D13" s="3">
        <f t="shared" si="1"/>
        <v>389</v>
      </c>
    </row>
    <row r="14" spans="1:12" x14ac:dyDescent="0.2">
      <c r="A14" s="3">
        <v>2535</v>
      </c>
      <c r="B14" s="3">
        <v>398</v>
      </c>
      <c r="C14" s="3">
        <f t="shared" si="0"/>
        <v>399.66666666666669</v>
      </c>
      <c r="D14" s="3">
        <f t="shared" si="1"/>
        <v>402.2</v>
      </c>
    </row>
    <row r="15" spans="1:12" x14ac:dyDescent="0.2">
      <c r="A15" s="3">
        <v>2536</v>
      </c>
      <c r="B15" s="3">
        <v>412</v>
      </c>
      <c r="C15" s="3">
        <f t="shared" si="0"/>
        <v>415.33333333333331</v>
      </c>
      <c r="D15" s="3">
        <f t="shared" si="1"/>
        <v>421</v>
      </c>
    </row>
    <row r="16" spans="1:12" x14ac:dyDescent="0.2">
      <c r="A16" s="3">
        <v>2537</v>
      </c>
      <c r="B16" s="3">
        <v>436</v>
      </c>
      <c r="C16" s="3">
        <f t="shared" si="0"/>
        <v>439.33333333333331</v>
      </c>
      <c r="D16" s="3">
        <f t="shared" si="1"/>
        <v>439.2</v>
      </c>
    </row>
    <row r="17" spans="1:4" x14ac:dyDescent="0.2">
      <c r="A17" s="3">
        <v>2538</v>
      </c>
      <c r="B17" s="3">
        <v>470</v>
      </c>
      <c r="C17" s="3">
        <f t="shared" si="0"/>
        <v>462</v>
      </c>
      <c r="D17" s="3">
        <f t="shared" si="1"/>
        <v>461.6</v>
      </c>
    </row>
    <row r="18" spans="1:4" x14ac:dyDescent="0.2">
      <c r="A18" s="3">
        <v>2539</v>
      </c>
      <c r="B18" s="3">
        <v>480</v>
      </c>
      <c r="C18" s="3">
        <f t="shared" si="0"/>
        <v>486.66666666666669</v>
      </c>
      <c r="D18" s="3">
        <f t="shared" si="1"/>
        <v>482.4</v>
      </c>
    </row>
    <row r="19" spans="1:4" x14ac:dyDescent="0.2">
      <c r="A19" s="3">
        <v>2540</v>
      </c>
      <c r="B19" s="3">
        <v>510</v>
      </c>
      <c r="C19" s="3">
        <f t="shared" si="0"/>
        <v>502</v>
      </c>
      <c r="D19" s="3">
        <f t="shared" si="1"/>
        <v>501.2</v>
      </c>
    </row>
    <row r="20" spans="1:4" x14ac:dyDescent="0.2">
      <c r="A20" s="3">
        <v>2541</v>
      </c>
      <c r="B20" s="3">
        <v>516</v>
      </c>
      <c r="C20" s="3">
        <f t="shared" si="0"/>
        <v>518.66666666666663</v>
      </c>
      <c r="D20" s="3"/>
    </row>
    <row r="21" spans="1:4" x14ac:dyDescent="0.2">
      <c r="A21" s="3">
        <v>2542</v>
      </c>
      <c r="B21" s="3">
        <v>530</v>
      </c>
      <c r="C21" s="3"/>
      <c r="D21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D7176-0651-47E7-BEC1-B17A835CC719}">
  <dimension ref="A1:N24"/>
  <sheetViews>
    <sheetView tabSelected="1" workbookViewId="0">
      <selection activeCell="F24" sqref="F24"/>
    </sheetView>
  </sheetViews>
  <sheetFormatPr defaultRowHeight="14.25" x14ac:dyDescent="0.2"/>
  <cols>
    <col min="6" max="6" width="18" bestFit="1" customWidth="1"/>
    <col min="7" max="7" width="12" bestFit="1" customWidth="1"/>
    <col min="8" max="8" width="14.625" bestFit="1" customWidth="1"/>
    <col min="11" max="11" width="13.375" bestFit="1" customWidth="1"/>
    <col min="12" max="12" width="12" bestFit="1" customWidth="1"/>
    <col min="13" max="13" width="12.375" bestFit="1" customWidth="1"/>
    <col min="14" max="14" width="12.625" bestFit="1" customWidth="1"/>
  </cols>
  <sheetData>
    <row r="1" spans="1:11" x14ac:dyDescent="0.2">
      <c r="A1" s="3" t="s">
        <v>0</v>
      </c>
      <c r="B1" s="3" t="s">
        <v>2</v>
      </c>
      <c r="C1" s="3" t="s">
        <v>16</v>
      </c>
    </row>
    <row r="2" spans="1:11" x14ac:dyDescent="0.2">
      <c r="A2" s="3">
        <v>1980</v>
      </c>
      <c r="B2" s="3">
        <v>200</v>
      </c>
      <c r="C2" s="3">
        <v>-10</v>
      </c>
      <c r="F2" t="s">
        <v>37</v>
      </c>
    </row>
    <row r="3" spans="1:11" ht="15" thickBot="1" x14ac:dyDescent="0.25">
      <c r="A3" s="3">
        <v>1981</v>
      </c>
      <c r="B3" s="3">
        <v>220</v>
      </c>
      <c r="C3" s="3">
        <v>-9</v>
      </c>
    </row>
    <row r="4" spans="1:11" x14ac:dyDescent="0.2">
      <c r="A4" s="3">
        <v>1982</v>
      </c>
      <c r="B4" s="3">
        <v>223</v>
      </c>
      <c r="C4" s="3">
        <v>-8</v>
      </c>
      <c r="F4" s="19" t="s">
        <v>38</v>
      </c>
      <c r="G4" s="19"/>
    </row>
    <row r="5" spans="1:11" x14ac:dyDescent="0.2">
      <c r="A5" s="3">
        <v>1983</v>
      </c>
      <c r="B5" s="3">
        <v>236</v>
      </c>
      <c r="C5" s="3">
        <v>-7</v>
      </c>
      <c r="F5" t="s">
        <v>39</v>
      </c>
      <c r="G5">
        <v>0.95002588665931997</v>
      </c>
    </row>
    <row r="6" spans="1:11" x14ac:dyDescent="0.2">
      <c r="A6" s="3">
        <v>1984</v>
      </c>
      <c r="B6" s="3">
        <v>260</v>
      </c>
      <c r="C6" s="3">
        <v>-6</v>
      </c>
      <c r="F6" t="s">
        <v>40</v>
      </c>
      <c r="G6">
        <v>0.90254918532282713</v>
      </c>
    </row>
    <row r="7" spans="1:11" x14ac:dyDescent="0.2">
      <c r="A7" s="3">
        <v>1985</v>
      </c>
      <c r="B7" s="3">
        <v>270</v>
      </c>
      <c r="C7" s="3">
        <v>-5</v>
      </c>
      <c r="F7" t="s">
        <v>41</v>
      </c>
      <c r="G7">
        <v>0.89742019507666004</v>
      </c>
    </row>
    <row r="8" spans="1:11" x14ac:dyDescent="0.2">
      <c r="A8" s="3">
        <v>1986</v>
      </c>
      <c r="B8" s="3">
        <v>285</v>
      </c>
      <c r="C8" s="3">
        <v>-4</v>
      </c>
      <c r="F8" t="s">
        <v>42</v>
      </c>
      <c r="G8">
        <v>16.634103299316735</v>
      </c>
    </row>
    <row r="9" spans="1:11" ht="15" thickBot="1" x14ac:dyDescent="0.25">
      <c r="A9" s="3">
        <v>1987</v>
      </c>
      <c r="B9" s="3">
        <v>289</v>
      </c>
      <c r="C9" s="3">
        <v>-3</v>
      </c>
      <c r="F9" s="17" t="s">
        <v>43</v>
      </c>
      <c r="G9" s="17">
        <v>21</v>
      </c>
    </row>
    <row r="10" spans="1:11" x14ac:dyDescent="0.2">
      <c r="A10" s="3">
        <v>1988</v>
      </c>
      <c r="B10" s="3">
        <v>295</v>
      </c>
      <c r="C10" s="3">
        <v>-2</v>
      </c>
    </row>
    <row r="11" spans="1:11" ht="15" thickBot="1" x14ac:dyDescent="0.25">
      <c r="A11" s="3">
        <v>1989</v>
      </c>
      <c r="B11" s="3">
        <v>300</v>
      </c>
      <c r="C11" s="3">
        <v>-1</v>
      </c>
      <c r="F11" t="s">
        <v>44</v>
      </c>
    </row>
    <row r="12" spans="1:11" x14ac:dyDescent="0.2">
      <c r="A12" s="3">
        <v>1990</v>
      </c>
      <c r="B12" s="3">
        <v>318</v>
      </c>
      <c r="C12" s="3">
        <v>0</v>
      </c>
      <c r="F12" s="18"/>
      <c r="G12" s="18" t="s">
        <v>49</v>
      </c>
      <c r="H12" s="18" t="s">
        <v>50</v>
      </c>
      <c r="I12" s="18" t="s">
        <v>51</v>
      </c>
      <c r="J12" s="18" t="s">
        <v>52</v>
      </c>
      <c r="K12" s="18" t="s">
        <v>53</v>
      </c>
    </row>
    <row r="13" spans="1:11" x14ac:dyDescent="0.2">
      <c r="A13" s="3">
        <v>1991</v>
      </c>
      <c r="B13" s="3">
        <v>320</v>
      </c>
      <c r="C13" s="3">
        <v>1</v>
      </c>
      <c r="F13" t="s">
        <v>45</v>
      </c>
      <c r="G13">
        <v>1</v>
      </c>
      <c r="H13">
        <v>48689.777922077919</v>
      </c>
      <c r="I13">
        <v>48689.777922077919</v>
      </c>
      <c r="J13">
        <v>175.97015045940518</v>
      </c>
      <c r="K13">
        <v>4.681341092401556E-11</v>
      </c>
    </row>
    <row r="14" spans="1:11" x14ac:dyDescent="0.2">
      <c r="A14" s="3">
        <v>1992</v>
      </c>
      <c r="B14" s="3">
        <v>325</v>
      </c>
      <c r="C14" s="3">
        <v>2</v>
      </c>
      <c r="F14" t="s">
        <v>46</v>
      </c>
      <c r="G14">
        <v>19</v>
      </c>
      <c r="H14">
        <v>5257.1744588744587</v>
      </c>
      <c r="I14">
        <v>276.69339257233992</v>
      </c>
    </row>
    <row r="15" spans="1:11" ht="15" thickBot="1" x14ac:dyDescent="0.25">
      <c r="A15" s="3">
        <v>1993</v>
      </c>
      <c r="B15" s="3">
        <v>330</v>
      </c>
      <c r="C15" s="3">
        <v>3</v>
      </c>
      <c r="F15" s="17" t="s">
        <v>47</v>
      </c>
      <c r="G15" s="17">
        <v>20</v>
      </c>
      <c r="H15" s="17">
        <v>53946.952380952382</v>
      </c>
      <c r="I15" s="17"/>
      <c r="J15" s="17"/>
      <c r="K15" s="17"/>
    </row>
    <row r="16" spans="1:11" ht="15" thickBot="1" x14ac:dyDescent="0.25">
      <c r="A16" s="3">
        <v>1994</v>
      </c>
      <c r="B16" s="3">
        <v>335</v>
      </c>
      <c r="C16" s="3">
        <v>4</v>
      </c>
    </row>
    <row r="17" spans="1:14" x14ac:dyDescent="0.2">
      <c r="A17" s="3">
        <v>1995</v>
      </c>
      <c r="B17" s="3">
        <v>342</v>
      </c>
      <c r="C17" s="3">
        <v>5</v>
      </c>
      <c r="F17" s="18"/>
      <c r="G17" s="18" t="s">
        <v>54</v>
      </c>
      <c r="H17" s="18" t="s">
        <v>42</v>
      </c>
      <c r="I17" s="18" t="s">
        <v>55</v>
      </c>
      <c r="J17" s="18" t="s">
        <v>56</v>
      </c>
      <c r="K17" s="18" t="s">
        <v>57</v>
      </c>
      <c r="L17" s="18" t="s">
        <v>58</v>
      </c>
      <c r="M17" s="18" t="s">
        <v>59</v>
      </c>
      <c r="N17" s="18" t="s">
        <v>60</v>
      </c>
    </row>
    <row r="18" spans="1:14" x14ac:dyDescent="0.2">
      <c r="A18" s="3">
        <v>1996</v>
      </c>
      <c r="B18" s="3">
        <v>350</v>
      </c>
      <c r="C18" s="3">
        <v>6</v>
      </c>
      <c r="F18" t="s">
        <v>48</v>
      </c>
      <c r="G18">
        <v>301.04761904761904</v>
      </c>
      <c r="H18">
        <v>3.6298589279444586</v>
      </c>
      <c r="I18">
        <v>82.936451532593949</v>
      </c>
      <c r="J18">
        <v>8.6697836973636279E-26</v>
      </c>
      <c r="K18">
        <v>293.45023699732252</v>
      </c>
      <c r="L18">
        <v>308.64500109791555</v>
      </c>
      <c r="M18">
        <v>293.45023699732252</v>
      </c>
      <c r="N18">
        <v>308.64500109791555</v>
      </c>
    </row>
    <row r="19" spans="1:14" ht="15" thickBot="1" x14ac:dyDescent="0.25">
      <c r="A19" s="3">
        <v>1997</v>
      </c>
      <c r="B19" s="3">
        <v>300</v>
      </c>
      <c r="C19" s="3">
        <v>7</v>
      </c>
      <c r="F19" s="17" t="s">
        <v>16</v>
      </c>
      <c r="G19" s="17">
        <v>7.9519480519480519</v>
      </c>
      <c r="H19" s="17">
        <v>0.59945147282808975</v>
      </c>
      <c r="I19" s="17">
        <v>13.265374116827811</v>
      </c>
      <c r="J19" s="17">
        <v>4.681341092401556E-11</v>
      </c>
      <c r="K19" s="17">
        <v>6.6972816998683706</v>
      </c>
      <c r="L19" s="17">
        <v>9.2066144040277322</v>
      </c>
      <c r="M19" s="17">
        <v>6.6972816998683706</v>
      </c>
      <c r="N19" s="17">
        <v>9.2066144040277322</v>
      </c>
    </row>
    <row r="20" spans="1:14" x14ac:dyDescent="0.2">
      <c r="A20" s="3">
        <v>1998</v>
      </c>
      <c r="B20" s="3">
        <v>366</v>
      </c>
      <c r="C20" s="3">
        <v>8</v>
      </c>
    </row>
    <row r="21" spans="1:14" x14ac:dyDescent="0.2">
      <c r="A21" s="3">
        <v>1999</v>
      </c>
      <c r="B21" s="3">
        <v>372</v>
      </c>
      <c r="C21" s="3">
        <v>9</v>
      </c>
      <c r="F21" t="s">
        <v>62</v>
      </c>
    </row>
    <row r="22" spans="1:14" x14ac:dyDescent="0.2">
      <c r="A22" s="3">
        <v>2000</v>
      </c>
      <c r="B22" s="3">
        <v>386</v>
      </c>
      <c r="C22" s="3">
        <v>10</v>
      </c>
    </row>
    <row r="23" spans="1:14" x14ac:dyDescent="0.2">
      <c r="A23">
        <f>COUNT(A2:A22)</f>
        <v>21</v>
      </c>
      <c r="B23" t="s">
        <v>63</v>
      </c>
      <c r="F23" t="s">
        <v>66</v>
      </c>
    </row>
    <row r="24" spans="1:14" x14ac:dyDescent="0.2">
      <c r="A24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Ratio to simple average method</vt:lpstr>
      <vt:lpstr>Ratio to trend method</vt:lpstr>
      <vt:lpstr>Check Seasonal_Unit3_5ก</vt:lpstr>
      <vt:lpstr>Moving Average_Unit3_5ค</vt:lpstr>
      <vt:lpstr>Trend Line least square 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2010511104009 Phatchara Soroschokchai</cp:lastModifiedBy>
  <dcterms:created xsi:type="dcterms:W3CDTF">2015-06-05T18:17:20Z</dcterms:created>
  <dcterms:modified xsi:type="dcterms:W3CDTF">2023-10-06T09:57:19Z</dcterms:modified>
</cp:coreProperties>
</file>