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Learning Course\DataRockie\Data Science Bootcamp 9\06_2 Correlation and Regression for The Curious\"/>
    </mc:Choice>
  </mc:AlternateContent>
  <xr:revisionPtr revIDLastSave="0" documentId="13_ncr:1_{D36F39C8-2E58-45D7-ADA0-99B16B589624}" xr6:coauthVersionLast="47" xr6:coauthVersionMax="47" xr10:uidLastSave="{00000000-0000-0000-0000-000000000000}"/>
  <bookViews>
    <workbookView xWindow="-120" yWindow="-120" windowWidth="29040" windowHeight="15840" activeTab="5" xr2:uid="{32FAD7BD-02B4-48F7-822D-E535DEF6A923}"/>
  </bookViews>
  <sheets>
    <sheet name="Correlation" sheetId="1" r:id="rId1"/>
    <sheet name="Correlation Matrix" sheetId="2" r:id="rId2"/>
    <sheet name="SLR" sheetId="7" r:id="rId3"/>
    <sheet name="MLR" sheetId="3" r:id="rId4"/>
    <sheet name="Raw_Data_For_MLR" sheetId="5" r:id="rId5"/>
    <sheet name="Other Mode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" l="1" a="1"/>
  <c r="F2" i="3" s="1"/>
  <c r="E10" i="7" a="1"/>
  <c r="E10" i="7" s="1"/>
  <c r="E7" i="7"/>
  <c r="E6" i="7"/>
  <c r="E4" i="7"/>
  <c r="E3" i="7"/>
  <c r="E2" i="7"/>
  <c r="G3" i="2"/>
  <c r="H4" i="2"/>
  <c r="G4" i="2"/>
  <c r="I5" i="2"/>
  <c r="H5" i="2"/>
  <c r="G5" i="2"/>
  <c r="E2" i="1"/>
  <c r="E8" i="1"/>
  <c r="F3" i="1" s="1"/>
  <c r="E7" i="1"/>
  <c r="E6" i="1"/>
  <c r="E4" i="1"/>
  <c r="E3" i="1"/>
  <c r="J2" i="3"/>
  <c r="E9" i="7"/>
  <c r="F7" i="7"/>
  <c r="F6" i="7"/>
  <c r="H10" i="2"/>
  <c r="I10" i="2"/>
  <c r="H9" i="2"/>
  <c r="G9" i="2"/>
  <c r="G10" i="2"/>
  <c r="G8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<sst xmlns="http://schemas.openxmlformats.org/spreadsheetml/2006/main" count="127" uniqueCount="97">
  <si>
    <t>Sales</t>
  </si>
  <si>
    <t>Ad</t>
  </si>
  <si>
    <t>COV</t>
  </si>
  <si>
    <t>COR</t>
  </si>
  <si>
    <t>LINEST</t>
  </si>
  <si>
    <t>R2</t>
  </si>
  <si>
    <t>TV</t>
  </si>
  <si>
    <t>Radio</t>
  </si>
  <si>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</si>
  <si>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</si>
  <si>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</si>
  <si>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</si>
  <si>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</si>
  <si>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</si>
  <si>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</si>
  <si>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</si>
  <si>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</si>
  <si>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</si>
  <si>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</si>
  <si>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</si>
  <si>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</si>
  <si>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</si>
  <si>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</si>
  <si>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</si>
  <si>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</si>
  <si>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</si>
  <si>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</si>
  <si>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</si>
  <si>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</si>
  <si>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</si>
  <si>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</si>
  <si>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</si>
  <si>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</si>
  <si>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</si>
  <si>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</si>
  <si>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</si>
  <si>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</si>
  <si>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</si>
  <si>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</si>
  <si>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</si>
  <si>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</si>
  <si>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</si>
  <si>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</si>
  <si>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</si>
  <si>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</si>
  <si>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</si>
  <si>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</si>
  <si>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</si>
  <si>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</si>
  <si>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</si>
  <si>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</si>
  <si>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</si>
  <si>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y = ax^2 + bx + c</t>
  </si>
  <si>
    <t>Ad^2</t>
  </si>
  <si>
    <t>Quadratic Model (Polynomial Regression, degree 2)</t>
  </si>
  <si>
    <t>Reading</t>
  </si>
  <si>
    <t>Pass</t>
  </si>
  <si>
    <t>Logistic Regression</t>
  </si>
  <si>
    <t>INTERCEPT</t>
  </si>
  <si>
    <t>SLOPE</t>
  </si>
  <si>
    <t>SD_Ad</t>
  </si>
  <si>
    <t>SD_Sales</t>
  </si>
  <si>
    <t>Sum</t>
  </si>
  <si>
    <t>Average</t>
  </si>
  <si>
    <t>Running Total</t>
  </si>
  <si>
    <t>Count</t>
  </si>
  <si>
    <t>Intercept</t>
  </si>
  <si>
    <t>Slope</t>
  </si>
  <si>
    <t>R-squared</t>
  </si>
  <si>
    <t>SSm</t>
  </si>
  <si>
    <t>SSr</t>
  </si>
  <si>
    <t>Slope of TV</t>
  </si>
  <si>
    <t>Slope of Ad</t>
  </si>
  <si>
    <t>Slope of Sales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</si>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</sst>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92" formatCode="_(* #,##0.00000000_);_(* \(#,##0.00000000\);_(* &quot;-&quot;??_);_(@_)"/>
    <numFmt numFmtId="197" formatCode="0.0000"/>
  </numFmts>
  <fonts count="7" x14ac:knownFonts="1">
    <font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sz val="11"/>
      <color theme="1" tint="0.499984740745262"/>
      <name val="Tahoma"/>
      <family val="2"/>
      <scheme val="minor"/>
    </font>
    <font>
      <sz val="11"/>
      <name val="Tahoma"/>
      <family val="2"/>
      <scheme val="minor"/>
    </font>
    <font>
      <i/>
      <sz val="11"/>
      <color theme="1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55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applyFont="1"/>
    <xf numFmtId="0" fontId="5" fillId="2" borderId="1" xfId="0" applyFont="1" applyFill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4" borderId="3" xfId="0" applyFont="1" applyFill="1" applyBorder="1"/>
    <xf numFmtId="0" fontId="5" fillId="4" borderId="5" xfId="0" applyFont="1" applyFill="1" applyBorder="1"/>
    <xf numFmtId="0" fontId="5" fillId="4" borderId="6" xfId="0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8" xfId="0" applyBorder="1"/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5" xfId="0" applyFill="1" applyBorder="1"/>
    <xf numFmtId="0" fontId="0" fillId="4" borderId="8" xfId="0" applyFill="1" applyBorder="1"/>
    <xf numFmtId="0" fontId="0" fillId="4" borderId="3" xfId="0" applyFill="1" applyBorder="1"/>
    <xf numFmtId="0" fontId="0" fillId="4" borderId="1" xfId="0" applyFill="1" applyBorder="1"/>
    <xf numFmtId="0" fontId="0" fillId="4" borderId="7" xfId="0" applyFill="1" applyBorder="1"/>
    <xf numFmtId="0" fontId="0" fillId="4" borderId="2" xfId="0" applyFill="1" applyBorder="1"/>
    <xf numFmtId="0" fontId="0" fillId="4" borderId="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applyFill="1" applyBorder="1"/>
    <xf numFmtId="0" fontId="0" fillId="4" borderId="8" xfId="0" applyFill="1" applyBorder="1" applyAlignment="1">
      <alignment horizontal="center"/>
    </xf>
    <xf numFmtId="0" fontId="0" fillId="0" borderId="0" xfId="0" applyFill="1" applyBorder="1" applyAlignment="1"/>
    <xf numFmtId="0" fontId="0" fillId="0" borderId="8" xfId="0" applyFill="1" applyBorder="1" applyAlignment="1"/>
    <xf numFmtId="0" fontId="6" fillId="0" borderId="9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Continuous"/>
    </xf>
    <xf numFmtId="192" fontId="0" fillId="0" borderId="0" xfId="2" applyNumberFormat="1" applyFont="1" applyFill="1" applyBorder="1" applyAlignment="1"/>
    <xf numFmtId="197" fontId="0" fillId="4" borderId="0" xfId="0" applyNumberFormat="1" applyFill="1" applyBorder="1" applyAlignment="1"/>
    <xf numFmtId="197" fontId="0" fillId="4" borderId="8" xfId="0" applyNumberFormat="1" applyFill="1" applyBorder="1" applyAlignment="1"/>
    <xf numFmtId="0" fontId="6" fillId="4" borderId="9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192" fontId="0" fillId="5" borderId="0" xfId="2" applyNumberFormat="1" applyFont="1" applyFill="1" applyBorder="1" applyAlignment="1"/>
    <xf numFmtId="0" fontId="0" fillId="5" borderId="0" xfId="0" applyFill="1" applyBorder="1" applyAlignment="1"/>
    <xf numFmtId="0" fontId="3" fillId="6" borderId="8" xfId="0" applyFont="1" applyFill="1" applyBorder="1" applyAlignment="1"/>
    <xf numFmtId="192" fontId="3" fillId="6" borderId="8" xfId="2" applyNumberFormat="1" applyFont="1" applyFill="1" applyBorder="1" applyAlignment="1"/>
    <xf numFmtId="0" fontId="0" fillId="4" borderId="0" xfId="0" applyFill="1" applyBorder="1" applyAlignmen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Correlation!$B$1</c:f>
              <c:strCache>
                <c:ptCount val="1"/>
                <c:pt idx="0">
                  <c:v>Sales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Correlation!$A$2:$A$9</c:f>
              <c:numCache>
                <c:formatCode>General</c:formatCode>
                <c:ptCount val="8"/>
                <c:pt idx="0">
                  <c:v>1.5</c:v>
                </c:pt>
                <c:pt idx="1">
                  <c:v>2</c:v>
                </c:pt>
                <c:pt idx="2">
                  <c:v>2.2000000000000002</c:v>
                </c:pt>
                <c:pt idx="3">
                  <c:v>2.5</c:v>
                </c:pt>
                <c:pt idx="4">
                  <c:v>3</c:v>
                </c:pt>
                <c:pt idx="5">
                  <c:v>4</c:v>
                </c:pt>
                <c:pt idx="6">
                  <c:v>4.2</c:v>
                </c:pt>
                <c:pt idx="7">
                  <c:v>5</c:v>
                </c:pt>
              </c:numCache>
            </c:numRef>
          </c:xVal>
          <c:yVal>
            <c:numRef>
              <c:f>Correlation!$B$2:$B$9</c:f>
              <c:numCache>
                <c:formatCode>General</c:formatCode>
                <c:ptCount val="8"/>
                <c:pt idx="0">
                  <c:v>500</c:v>
                </c:pt>
                <c:pt idx="1">
                  <c:v>650</c:v>
                </c:pt>
                <c:pt idx="2">
                  <c:v>680</c:v>
                </c:pt>
                <c:pt idx="3">
                  <c:v>720</c:v>
                </c:pt>
                <c:pt idx="4">
                  <c:v>850</c:v>
                </c:pt>
                <c:pt idx="5">
                  <c:v>900</c:v>
                </c:pt>
                <c:pt idx="6">
                  <c:v>920</c:v>
                </c:pt>
                <c:pt idx="7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7E-4828-8645-3FE7926B74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115935"/>
        <c:axId val="1843314431"/>
      </c:scatterChart>
      <c:valAx>
        <c:axId val="1759115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843314431"/>
        <c:crosses val="autoZero"/>
        <c:crossBetween val="midCat"/>
      </c:valAx>
      <c:valAx>
        <c:axId val="1843314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759115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SLR!$B$1</c:f>
              <c:strCache>
                <c:ptCount val="1"/>
                <c:pt idx="0">
                  <c:v>Sales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5453412073490812E-2"/>
                  <c:y val="-4.23950131233596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h-TH"/>
                </a:p>
              </c:txPr>
            </c:trendlineLbl>
          </c:trendline>
          <c:xVal>
            <c:numRef>
              <c:f>SLR!$A$2:$A$9</c:f>
              <c:numCache>
                <c:formatCode>General</c:formatCode>
                <c:ptCount val="8"/>
                <c:pt idx="0">
                  <c:v>1.5</c:v>
                </c:pt>
                <c:pt idx="1">
                  <c:v>2</c:v>
                </c:pt>
                <c:pt idx="2">
                  <c:v>2.2000000000000002</c:v>
                </c:pt>
                <c:pt idx="3">
                  <c:v>2.5</c:v>
                </c:pt>
                <c:pt idx="4">
                  <c:v>3</c:v>
                </c:pt>
                <c:pt idx="5">
                  <c:v>4</c:v>
                </c:pt>
                <c:pt idx="6">
                  <c:v>4.2</c:v>
                </c:pt>
                <c:pt idx="7">
                  <c:v>5</c:v>
                </c:pt>
              </c:numCache>
            </c:numRef>
          </c:xVal>
          <c:yVal>
            <c:numRef>
              <c:f>SLR!$B$2:$B$9</c:f>
              <c:numCache>
                <c:formatCode>General</c:formatCode>
                <c:ptCount val="8"/>
                <c:pt idx="0">
                  <c:v>500</c:v>
                </c:pt>
                <c:pt idx="1">
                  <c:v>650</c:v>
                </c:pt>
                <c:pt idx="2">
                  <c:v>680</c:v>
                </c:pt>
                <c:pt idx="3">
                  <c:v>720</c:v>
                </c:pt>
                <c:pt idx="4">
                  <c:v>850</c:v>
                </c:pt>
                <c:pt idx="5">
                  <c:v>900</c:v>
                </c:pt>
                <c:pt idx="6">
                  <c:v>920</c:v>
                </c:pt>
                <c:pt idx="7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6F-49E7-94BD-4FAA71CEB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159087"/>
        <c:axId val="41384031"/>
      </c:scatterChart>
      <c:valAx>
        <c:axId val="175915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1384031"/>
        <c:crosses val="autoZero"/>
        <c:crossBetween val="midCat"/>
      </c:valAx>
      <c:valAx>
        <c:axId val="41384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75915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33130</xdr:colOff>
      <xdr:row>9</xdr:row>
      <xdr:rowOff>106844</xdr:rowOff>
    </xdr:from>
    <xdr:to>
      <xdr:col>6</xdr:col>
      <xdr:colOff>298173</xdr:colOff>
      <xdr:row>24</xdr:row>
      <xdr:rowOff>116784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7CF91B-7DC0-F5AA-C345-EB36F03842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547687</xdr:colOff>
      <xdr:row>20</xdr:row>
      <xdr:rowOff>0</xdr:rowOff>
    </xdr:from>
    <xdr:to>
      <xdr:col>7</xdr:col>
      <xdr:colOff>138112</xdr:colOff>
      <xdr:row>35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6B61877-3E80-817B-0671-EDE422C804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77D66-829F-4BF3-B32C-B0FFD91CD2D5}">
  <dimension ref="A1:F25"/>
  <sheetViews>
    <sheetView zoomScale="115" zoomScaleNormal="115" workbookViewId="0">
      <selection activeCell="E7" sqref="E7"/>
    </sheetView>
  </sheetViews>
  <sheetFormatPr defaultRowHeight="14.25" x14ac:dyDescent="0.2"/>
  <cols>
    <col min="4" max="4" width="11.375" bestFit="1" customWidth="1"/>
  </cols>
  <sheetData>
    <row r="1" spans="1:6" x14ac:dyDescent="0.2">
      <c r="A1" t="s">
        <v>1</v>
      </c>
      <c r="B1" t="s">
        <v>0</v>
      </c>
    </row>
    <row r="2" spans="1:6" x14ac:dyDescent="0.2">
      <c r="A2">
        <v>1.5</v>
      </c>
      <c r="B2">
        <v>500</v>
      </c>
      <c r="D2" t="s">
        <v>2</v>
      </c>
      <c r="E2" s="1">
        <f>_xlfn.COVARIANCE.S(A2:A9,B2:B9)</f>
        <v>198.42857142857142</v>
      </c>
    </row>
    <row r="3" spans="1:6" x14ac:dyDescent="0.2">
      <c r="A3">
        <v>2</v>
      </c>
      <c r="B3">
        <v>650</v>
      </c>
      <c r="D3" t="s">
        <v>3</v>
      </c>
      <c r="E3" s="1">
        <f>CORREL(A2:A9,B2:B9)</f>
        <v>0.96510847734580996</v>
      </c>
      <c r="F3">
        <f>E2/E8</f>
        <v>0.96510847734580896</v>
      </c>
    </row>
    <row r="4" spans="1:6" x14ac:dyDescent="0.2">
      <c r="A4">
        <v>2.2000000000000002</v>
      </c>
      <c r="B4">
        <v>680</v>
      </c>
      <c r="D4" t="s">
        <v>5</v>
      </c>
      <c r="E4" s="1">
        <f>E3^2</f>
        <v>0.93143437304474774</v>
      </c>
    </row>
    <row r="5" spans="1:6" x14ac:dyDescent="0.2">
      <c r="A5">
        <v>2.5</v>
      </c>
      <c r="B5">
        <v>720</v>
      </c>
    </row>
    <row r="6" spans="1:6" x14ac:dyDescent="0.2">
      <c r="A6">
        <v>3</v>
      </c>
      <c r="B6">
        <v>850</v>
      </c>
      <c r="D6" t="s">
        <v>60</v>
      </c>
      <c r="E6">
        <f>_xlfn.STDEV.S(A2:A9)</f>
        <v>1.2282391577259826</v>
      </c>
    </row>
    <row r="7" spans="1:6" x14ac:dyDescent="0.2">
      <c r="A7">
        <v>4</v>
      </c>
      <c r="B7">
        <v>900</v>
      </c>
      <c r="D7" t="s">
        <v>61</v>
      </c>
      <c r="E7">
        <f>_xlfn.STDEV.S(B2:B9)</f>
        <v>167.39602316491445</v>
      </c>
    </row>
    <row r="8" spans="1:6" x14ac:dyDescent="0.2">
      <c r="A8">
        <v>4.2</v>
      </c>
      <c r="B8">
        <v>920</v>
      </c>
      <c r="E8">
        <f>E6*E7</f>
        <v>205.60235049875359</v>
      </c>
    </row>
    <row r="9" spans="1:6" x14ac:dyDescent="0.2">
      <c r="A9">
        <v>5</v>
      </c>
      <c r="B9">
        <v>1000</v>
      </c>
    </row>
    <row r="25" spans="2:2" x14ac:dyDescent="0.2">
      <c r="B25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97F7D-16FE-4B61-89B2-B332F39E7985}">
  <dimension ref="A1:J10"/>
  <sheetViews>
    <sheetView workbookViewId="0">
      <selection activeCell="I34" sqref="I34"/>
    </sheetView>
  </sheetViews>
  <sheetFormatPr defaultRowHeight="14.25" x14ac:dyDescent="0.2"/>
  <cols>
    <col min="7" max="9" width="21.375" bestFit="1" customWidth="1"/>
  </cols>
  <sheetData>
    <row r="1" spans="1:10" x14ac:dyDescent="0.2">
      <c r="A1" t="s">
        <v>1</v>
      </c>
      <c r="B1" t="s">
        <v>6</v>
      </c>
      <c r="C1" t="s">
        <v>7</v>
      </c>
      <c r="D1" t="s">
        <v>0</v>
      </c>
      <c r="G1" s="3" t="s">
        <v>1</v>
      </c>
      <c r="H1" s="3" t="s">
        <v>6</v>
      </c>
      <c r="I1" s="3" t="s">
        <v>7</v>
      </c>
      <c r="J1" s="3" t="s">
        <v>0</v>
      </c>
    </row>
    <row r="2" spans="1:10" x14ac:dyDescent="0.2">
      <c r="A2">
        <v>1.5</v>
      </c>
      <c r="B2">
        <v>0.2</v>
      </c>
      <c r="C2">
        <v>1</v>
      </c>
      <c r="D2">
        <v>500</v>
      </c>
      <c r="F2" s="3" t="s">
        <v>1</v>
      </c>
      <c r="G2" s="4">
        <v>1</v>
      </c>
      <c r="H2" s="5"/>
      <c r="I2" s="5"/>
      <c r="J2" s="5"/>
    </row>
    <row r="3" spans="1:10" x14ac:dyDescent="0.2">
      <c r="A3">
        <v>2</v>
      </c>
      <c r="B3">
        <v>0.5</v>
      </c>
      <c r="C3">
        <v>1</v>
      </c>
      <c r="D3">
        <v>650</v>
      </c>
      <c r="F3" s="3" t="s">
        <v>6</v>
      </c>
      <c r="G3" s="6">
        <f>CORREL(B2:B9,A2:A9)</f>
        <v>0.97898592299729303</v>
      </c>
      <c r="H3" s="4">
        <v>1</v>
      </c>
      <c r="I3" s="5"/>
      <c r="J3" s="5"/>
    </row>
    <row r="4" spans="1:10" x14ac:dyDescent="0.2">
      <c r="A4">
        <v>2.2000000000000002</v>
      </c>
      <c r="B4">
        <v>0.6</v>
      </c>
      <c r="C4">
        <v>2</v>
      </c>
      <c r="D4">
        <v>680</v>
      </c>
      <c r="F4" s="3" t="s">
        <v>7</v>
      </c>
      <c r="G4" s="6">
        <f>CORREL(C2:C9,A2:A9)</f>
        <v>0.94715654795825122</v>
      </c>
      <c r="H4" s="6">
        <f>CORREL(C2:C9,B2:B9)</f>
        <v>0.96139161026652109</v>
      </c>
      <c r="I4" s="4">
        <v>1</v>
      </c>
      <c r="J4" s="5"/>
    </row>
    <row r="5" spans="1:10" x14ac:dyDescent="0.2">
      <c r="A5">
        <v>2.5</v>
      </c>
      <c r="B5">
        <v>1</v>
      </c>
      <c r="C5">
        <v>2.2000000000000002</v>
      </c>
      <c r="D5">
        <v>720</v>
      </c>
      <c r="F5" s="3" t="s">
        <v>0</v>
      </c>
      <c r="G5" s="6">
        <f>CORREL(D2:D9,A2:A9)</f>
        <v>0.96510847734580996</v>
      </c>
      <c r="H5" s="6">
        <f>CORREL(D2:D9,B2:B9)</f>
        <v>0.96479411410647209</v>
      </c>
      <c r="I5" s="6">
        <f>CORREL(D2:D9,C2:C9)</f>
        <v>0.96149570908049409</v>
      </c>
      <c r="J5" s="4">
        <v>1</v>
      </c>
    </row>
    <row r="6" spans="1:10" x14ac:dyDescent="0.2">
      <c r="A6">
        <v>3</v>
      </c>
      <c r="B6">
        <v>1.2</v>
      </c>
      <c r="C6">
        <v>3</v>
      </c>
      <c r="D6">
        <v>850</v>
      </c>
    </row>
    <row r="7" spans="1:10" x14ac:dyDescent="0.2">
      <c r="A7">
        <v>4</v>
      </c>
      <c r="B7">
        <v>1.5</v>
      </c>
      <c r="C7">
        <v>3</v>
      </c>
      <c r="D7">
        <v>900</v>
      </c>
    </row>
    <row r="8" spans="1:10" x14ac:dyDescent="0.2">
      <c r="A8">
        <v>4.2</v>
      </c>
      <c r="B8">
        <v>2</v>
      </c>
      <c r="C8">
        <v>3.5</v>
      </c>
      <c r="D8">
        <v>920</v>
      </c>
      <c r="G8" s="7" t="str">
        <f ca="1">_xlfn.FORMULATEXT(G3)</f>
        <v>=CORREL(B2:B9,A2:A9)</v>
      </c>
      <c r="H8" s="7"/>
      <c r="I8" s="7"/>
    </row>
    <row r="9" spans="1:10" x14ac:dyDescent="0.2">
      <c r="A9">
        <v>5</v>
      </c>
      <c r="B9">
        <v>2.1</v>
      </c>
      <c r="C9">
        <v>4</v>
      </c>
      <c r="D9">
        <v>1000</v>
      </c>
      <c r="G9" s="7" t="str">
        <f t="shared" ref="G9:I10" ca="1" si="0">_xlfn.FORMULATEXT(G4)</f>
        <v>=CORREL(C2:C9,A2:A9)</v>
      </c>
      <c r="H9" s="7" t="str">
        <f t="shared" ca="1" si="0"/>
        <v>=CORREL(C2:C9,B2:B9)</v>
      </c>
      <c r="I9" s="7"/>
    </row>
    <row r="10" spans="1:10" x14ac:dyDescent="0.2">
      <c r="G10" s="7" t="str">
        <f t="shared" ca="1" si="0"/>
        <v>=CORREL(D2:D9,A2:A9)</v>
      </c>
      <c r="H10" s="7" t="str">
        <f t="shared" ca="1" si="0"/>
        <v>=CORREL(D2:D9,B2:B9)</v>
      </c>
      <c r="I10" s="7" t="str">
        <f t="shared" ca="1" si="0"/>
        <v>=CORREL(D2:D9,C2:C9)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C879-4338-44AA-99E2-5CC879539C01}">
  <dimension ref="A1:H25"/>
  <sheetViews>
    <sheetView workbookViewId="0">
      <selection activeCell="O7" sqref="O7"/>
    </sheetView>
  </sheetViews>
  <sheetFormatPr defaultRowHeight="14.25" x14ac:dyDescent="0.2"/>
  <cols>
    <col min="4" max="4" width="11.375" bestFit="1" customWidth="1"/>
  </cols>
  <sheetData>
    <row r="1" spans="1:8" x14ac:dyDescent="0.2">
      <c r="A1" t="s">
        <v>1</v>
      </c>
      <c r="B1" t="s">
        <v>0</v>
      </c>
    </row>
    <row r="2" spans="1:8" x14ac:dyDescent="0.2">
      <c r="A2">
        <v>1.5</v>
      </c>
      <c r="B2">
        <v>500</v>
      </c>
      <c r="D2" t="s">
        <v>2</v>
      </c>
      <c r="E2" s="1">
        <f>_xlfn.COVARIANCE.S(A2:A9,B2:B9)</f>
        <v>198.42857142857142</v>
      </c>
    </row>
    <row r="3" spans="1:8" x14ac:dyDescent="0.2">
      <c r="A3">
        <v>2</v>
      </c>
      <c r="B3">
        <v>650</v>
      </c>
      <c r="D3" t="s">
        <v>3</v>
      </c>
      <c r="E3" s="1">
        <f>CORREL(A2:A9,B2:B9)</f>
        <v>0.96510847734580996</v>
      </c>
    </row>
    <row r="4" spans="1:8" x14ac:dyDescent="0.2">
      <c r="A4">
        <v>2.2000000000000002</v>
      </c>
      <c r="B4">
        <v>680</v>
      </c>
      <c r="D4" t="s">
        <v>5</v>
      </c>
      <c r="E4" s="1">
        <f>E3^2</f>
        <v>0.93143437304474774</v>
      </c>
    </row>
    <row r="5" spans="1:8" x14ac:dyDescent="0.2">
      <c r="A5">
        <v>2.5</v>
      </c>
      <c r="B5">
        <v>720</v>
      </c>
    </row>
    <row r="6" spans="1:8" x14ac:dyDescent="0.2">
      <c r="A6">
        <v>3</v>
      </c>
      <c r="B6">
        <v>850</v>
      </c>
      <c r="D6" t="s">
        <v>58</v>
      </c>
      <c r="E6" s="1">
        <f>INTERCEPT(B2:B9,A2:A9)</f>
        <v>376.32102272727275</v>
      </c>
      <c r="F6" s="7" t="str">
        <f ca="1">_xlfn.FORMULATEXT(E6)</f>
        <v>=INTERCEPT(B2:B9,A2:A9)</v>
      </c>
    </row>
    <row r="7" spans="1:8" x14ac:dyDescent="0.2">
      <c r="A7">
        <v>4</v>
      </c>
      <c r="B7">
        <v>900</v>
      </c>
      <c r="D7" t="s">
        <v>59</v>
      </c>
      <c r="E7" s="1">
        <f>SLOPE(B2:B9,A2:A9)</f>
        <v>131.53409090909091</v>
      </c>
      <c r="F7" s="7" t="str">
        <f ca="1">_xlfn.FORMULATEXT(E7)</f>
        <v>=SLOPE(B2:B9,A2:A9)</v>
      </c>
    </row>
    <row r="8" spans="1:8" x14ac:dyDescent="0.2">
      <c r="A8">
        <v>4.2</v>
      </c>
      <c r="B8">
        <v>920</v>
      </c>
    </row>
    <row r="9" spans="1:8" ht="15" thickBot="1" x14ac:dyDescent="0.25">
      <c r="A9">
        <v>5</v>
      </c>
      <c r="B9">
        <v>1000</v>
      </c>
      <c r="E9" s="7" t="str">
        <f ca="1">_xlfn.FORMULATEXT(E10)</f>
        <v>=LINEST(B2:B9,A2:A9,TRUE,TRUE)</v>
      </c>
    </row>
    <row r="10" spans="1:8" x14ac:dyDescent="0.2">
      <c r="D10" t="s">
        <v>4</v>
      </c>
      <c r="E10" s="8" cm="1">
        <f t="array" ref="E10:F14">LINEST(B2:B9,A2:A9,TRUE,TRUE)</f>
        <v>131.53409090909091</v>
      </c>
      <c r="F10" s="9">
        <v>376.32102272727275</v>
      </c>
      <c r="G10" s="15" t="s">
        <v>67</v>
      </c>
      <c r="H10" s="16" t="s">
        <v>66</v>
      </c>
    </row>
    <row r="11" spans="1:8" x14ac:dyDescent="0.2">
      <c r="E11" s="10">
        <v>14.569337292064308</v>
      </c>
      <c r="F11" s="11">
        <v>47.484641943819497</v>
      </c>
      <c r="G11" s="17"/>
      <c r="H11" s="18"/>
    </row>
    <row r="12" spans="1:8" x14ac:dyDescent="0.2">
      <c r="E12" s="12">
        <v>0.93143437304474774</v>
      </c>
      <c r="F12" s="11">
        <v>47.34474227633013</v>
      </c>
      <c r="G12" s="22" t="s">
        <v>68</v>
      </c>
      <c r="H12" s="18"/>
    </row>
    <row r="13" spans="1:8" x14ac:dyDescent="0.2">
      <c r="E13" s="10">
        <v>81.507403730381682</v>
      </c>
      <c r="F13" s="11">
        <v>6</v>
      </c>
      <c r="G13" s="17"/>
      <c r="H13" s="18"/>
    </row>
    <row r="14" spans="1:8" ht="15" thickBot="1" x14ac:dyDescent="0.25">
      <c r="E14" s="13">
        <v>182700.85227272726</v>
      </c>
      <c r="F14" s="14">
        <v>13449.147727272728</v>
      </c>
      <c r="G14" s="20" t="s">
        <v>69</v>
      </c>
      <c r="H14" s="21" t="s">
        <v>70</v>
      </c>
    </row>
    <row r="15" spans="1:8" x14ac:dyDescent="0.2">
      <c r="G15" s="3"/>
      <c r="H15" s="3"/>
    </row>
    <row r="25" spans="2:2" x14ac:dyDescent="0.2">
      <c r="B25" s="2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F8118-C29E-43AF-A49E-80CFF0A01254}">
  <dimension ref="A1:J12"/>
  <sheetViews>
    <sheetView workbookViewId="0">
      <selection activeCell="F2" sqref="F2"/>
    </sheetView>
  </sheetViews>
  <sheetFormatPr defaultRowHeight="14.25" x14ac:dyDescent="0.2"/>
  <cols>
    <col min="6" max="6" width="12.125" bestFit="1" customWidth="1"/>
    <col min="7" max="7" width="12.5" bestFit="1" customWidth="1"/>
    <col min="8" max="8" width="11.875" bestFit="1" customWidth="1"/>
    <col min="9" max="9" width="12.5" bestFit="1" customWidth="1"/>
  </cols>
  <sheetData>
    <row r="1" spans="1:10" ht="15" thickBot="1" x14ac:dyDescent="0.25">
      <c r="A1" t="s">
        <v>1</v>
      </c>
      <c r="B1" t="s">
        <v>6</v>
      </c>
      <c r="C1" t="s">
        <v>7</v>
      </c>
      <c r="D1" t="s">
        <v>0</v>
      </c>
    </row>
    <row r="2" spans="1:10" x14ac:dyDescent="0.2">
      <c r="A2">
        <v>1.5</v>
      </c>
      <c r="B2">
        <v>0.2</v>
      </c>
      <c r="C2">
        <v>1</v>
      </c>
      <c r="D2">
        <v>500</v>
      </c>
      <c r="F2" s="33" cm="1">
        <f t="array" ref="F2:I6">LINEST(A2:A9,B2:D9,TRUE,TRUE)</f>
        <v>2.4361774127254691E-3</v>
      </c>
      <c r="G2" s="34">
        <v>-7.7721946059488151E-2</v>
      </c>
      <c r="H2" s="34">
        <v>1.2796985055113881</v>
      </c>
      <c r="I2" s="35">
        <v>-0.10839469624176656</v>
      </c>
      <c r="J2" s="7" t="str">
        <f ca="1">_xlfn.FORMULATEXT(F2)</f>
        <v>=LINEST(A2:A9,B2:D9,TRUE,TRUE)</v>
      </c>
    </row>
    <row r="3" spans="1:10" x14ac:dyDescent="0.2">
      <c r="A3">
        <v>2</v>
      </c>
      <c r="B3">
        <v>0.5</v>
      </c>
      <c r="C3">
        <v>1</v>
      </c>
      <c r="D3">
        <v>650</v>
      </c>
      <c r="F3" s="23">
        <v>2.9620070543703463E-3</v>
      </c>
      <c r="G3" s="24">
        <v>0.42806665655243215</v>
      </c>
      <c r="H3" s="24">
        <v>0.71063383213657905</v>
      </c>
      <c r="I3" s="25">
        <v>1.420098831962483</v>
      </c>
    </row>
    <row r="4" spans="1:10" x14ac:dyDescent="0.2">
      <c r="A4">
        <v>2.2000000000000002</v>
      </c>
      <c r="B4">
        <v>0.6</v>
      </c>
      <c r="C4">
        <v>2</v>
      </c>
      <c r="D4">
        <v>680</v>
      </c>
      <c r="F4" s="32">
        <v>0.96483132740281075</v>
      </c>
      <c r="G4" s="39">
        <v>0.30470526030342787</v>
      </c>
      <c r="H4" s="24" t="e">
        <v>#N/A</v>
      </c>
      <c r="I4" s="25" t="e">
        <v>#N/A</v>
      </c>
    </row>
    <row r="5" spans="1:10" x14ac:dyDescent="0.2">
      <c r="A5">
        <v>2.5</v>
      </c>
      <c r="B5">
        <v>1</v>
      </c>
      <c r="C5">
        <v>2.2000000000000002</v>
      </c>
      <c r="D5">
        <v>720</v>
      </c>
      <c r="F5" s="23">
        <v>36.579196053399748</v>
      </c>
      <c r="G5" s="24">
        <v>4</v>
      </c>
      <c r="H5" s="24" t="e">
        <v>#N/A</v>
      </c>
      <c r="I5" s="25" t="e">
        <v>#N/A</v>
      </c>
    </row>
    <row r="6" spans="1:10" ht="15" thickBot="1" x14ac:dyDescent="0.25">
      <c r="A6">
        <v>3</v>
      </c>
      <c r="B6">
        <v>1.2</v>
      </c>
      <c r="C6">
        <v>3</v>
      </c>
      <c r="D6">
        <v>850</v>
      </c>
      <c r="F6" s="30">
        <v>10.188618817373682</v>
      </c>
      <c r="G6" s="31">
        <v>0.37138118262631892</v>
      </c>
      <c r="H6" s="26" t="e">
        <v>#N/A</v>
      </c>
      <c r="I6" s="27" t="e">
        <v>#N/A</v>
      </c>
    </row>
    <row r="7" spans="1:10" ht="15" thickBot="1" x14ac:dyDescent="0.25">
      <c r="A7">
        <v>4</v>
      </c>
      <c r="B7">
        <v>1.5</v>
      </c>
      <c r="C7">
        <v>3</v>
      </c>
      <c r="D7">
        <v>900</v>
      </c>
    </row>
    <row r="8" spans="1:10" x14ac:dyDescent="0.2">
      <c r="A8">
        <v>4.2</v>
      </c>
      <c r="B8">
        <v>2</v>
      </c>
      <c r="C8">
        <v>3.5</v>
      </c>
      <c r="D8">
        <v>920</v>
      </c>
      <c r="F8" s="36" t="s">
        <v>73</v>
      </c>
      <c r="G8" s="37" t="s">
        <v>71</v>
      </c>
      <c r="H8" s="37" t="s">
        <v>72</v>
      </c>
      <c r="I8" s="38" t="s">
        <v>66</v>
      </c>
    </row>
    <row r="9" spans="1:10" x14ac:dyDescent="0.2">
      <c r="A9">
        <v>5</v>
      </c>
      <c r="B9">
        <v>2.1</v>
      </c>
      <c r="C9">
        <v>4</v>
      </c>
      <c r="D9">
        <v>1000</v>
      </c>
      <c r="F9" s="17"/>
      <c r="G9" s="28"/>
      <c r="H9" s="28"/>
      <c r="I9" s="18"/>
    </row>
    <row r="10" spans="1:10" x14ac:dyDescent="0.2">
      <c r="F10" s="22" t="s">
        <v>68</v>
      </c>
      <c r="G10" s="28"/>
      <c r="H10" s="28"/>
      <c r="I10" s="18"/>
    </row>
    <row r="11" spans="1:10" x14ac:dyDescent="0.2">
      <c r="F11" s="17"/>
      <c r="G11" s="28"/>
      <c r="H11" s="28"/>
      <c r="I11" s="18"/>
    </row>
    <row r="12" spans="1:10" ht="15" thickBot="1" x14ac:dyDescent="0.25">
      <c r="F12" s="20" t="s">
        <v>69</v>
      </c>
      <c r="G12" s="40" t="s">
        <v>70</v>
      </c>
      <c r="H12" s="29"/>
      <c r="I12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971B4-24C8-41D7-A24D-6C5A84F057BD}">
  <dimension ref="A1:V33"/>
  <sheetViews>
    <sheetView zoomScale="115" zoomScaleNormal="115" workbookViewId="0">
      <selection activeCell="N19" sqref="N19"/>
    </sheetView>
  </sheetViews>
  <sheetFormatPr defaultRowHeight="14.25" x14ac:dyDescent="0.2"/>
  <cols>
    <col min="6" max="12" width="0" hidden="1" customWidth="1"/>
    <col min="14" max="14" width="17.875" bestFit="1" customWidth="1"/>
    <col min="15" max="15" width="12.5" bestFit="1" customWidth="1"/>
    <col min="16" max="16" width="13.5" bestFit="1" customWidth="1"/>
    <col min="17" max="17" width="12.5" bestFit="1" customWidth="1"/>
    <col min="18" max="18" width="12" bestFit="1" customWidth="1"/>
    <col min="19" max="19" width="12.625" bestFit="1" customWidth="1"/>
    <col min="20" max="21" width="12.5" bestFit="1" customWidth="1"/>
    <col min="22" max="22" width="12.625" bestFit="1" customWidth="1"/>
  </cols>
  <sheetData>
    <row r="1" spans="1:19" x14ac:dyDescent="0.2">
      <c r="A1" t="s">
        <v>8</v>
      </c>
      <c r="B1" t="s">
        <v>9</v>
      </c>
      <c r="C1" t="s">
        <v>12</v>
      </c>
      <c r="D1" t="s">
        <v>14</v>
      </c>
      <c r="E1" t="s">
        <v>17</v>
      </c>
      <c r="F1" t="s">
        <v>10</v>
      </c>
      <c r="G1" t="s">
        <v>11</v>
      </c>
      <c r="H1" t="s">
        <v>13</v>
      </c>
      <c r="I1" t="s">
        <v>15</v>
      </c>
      <c r="J1" t="s">
        <v>16</v>
      </c>
      <c r="K1" t="s">
        <v>18</v>
      </c>
      <c r="L1" t="s">
        <v>19</v>
      </c>
    </row>
    <row r="2" spans="1:19" x14ac:dyDescent="0.2">
      <c r="A2" t="s">
        <v>20</v>
      </c>
      <c r="B2">
        <v>21</v>
      </c>
      <c r="C2">
        <v>110</v>
      </c>
      <c r="D2">
        <v>2.62</v>
      </c>
      <c r="E2">
        <v>1</v>
      </c>
      <c r="F2">
        <v>6</v>
      </c>
      <c r="G2">
        <v>160</v>
      </c>
      <c r="H2">
        <v>3.9</v>
      </c>
      <c r="I2">
        <v>16.46</v>
      </c>
      <c r="J2">
        <v>0</v>
      </c>
      <c r="K2">
        <v>4</v>
      </c>
      <c r="L2">
        <v>4</v>
      </c>
      <c r="N2" t="s">
        <v>74</v>
      </c>
    </row>
    <row r="3" spans="1:19" ht="15" thickBot="1" x14ac:dyDescent="0.25">
      <c r="A3" t="s">
        <v>21</v>
      </c>
      <c r="B3">
        <v>21</v>
      </c>
      <c r="C3">
        <v>110</v>
      </c>
      <c r="D3">
        <v>2.875</v>
      </c>
      <c r="E3">
        <v>1</v>
      </c>
      <c r="F3">
        <v>6</v>
      </c>
      <c r="G3">
        <v>160</v>
      </c>
      <c r="H3">
        <v>3.9</v>
      </c>
      <c r="I3">
        <v>17.02</v>
      </c>
      <c r="J3">
        <v>0</v>
      </c>
      <c r="K3">
        <v>4</v>
      </c>
      <c r="L3">
        <v>4</v>
      </c>
    </row>
    <row r="4" spans="1:19" x14ac:dyDescent="0.2">
      <c r="A4" t="s">
        <v>22</v>
      </c>
      <c r="B4">
        <v>22.8</v>
      </c>
      <c r="C4">
        <v>93</v>
      </c>
      <c r="D4">
        <v>2.3199999999999998</v>
      </c>
      <c r="E4">
        <v>1</v>
      </c>
      <c r="F4">
        <v>4</v>
      </c>
      <c r="G4">
        <v>108</v>
      </c>
      <c r="H4">
        <v>3.85</v>
      </c>
      <c r="I4">
        <v>18.61</v>
      </c>
      <c r="J4">
        <v>1</v>
      </c>
      <c r="K4">
        <v>4</v>
      </c>
      <c r="L4">
        <v>1</v>
      </c>
      <c r="N4" s="44" t="s">
        <v>75</v>
      </c>
      <c r="O4" s="44"/>
    </row>
    <row r="5" spans="1:19" x14ac:dyDescent="0.2">
      <c r="A5" t="s">
        <v>23</v>
      </c>
      <c r="B5">
        <v>21.4</v>
      </c>
      <c r="C5">
        <v>110</v>
      </c>
      <c r="D5">
        <v>3.2149999999999999</v>
      </c>
      <c r="E5">
        <v>0</v>
      </c>
      <c r="F5">
        <v>6</v>
      </c>
      <c r="G5">
        <v>258</v>
      </c>
      <c r="H5">
        <v>3.08</v>
      </c>
      <c r="I5">
        <v>19.440000000000001</v>
      </c>
      <c r="J5">
        <v>1</v>
      </c>
      <c r="K5">
        <v>3</v>
      </c>
      <c r="L5">
        <v>1</v>
      </c>
      <c r="N5" s="41" t="s">
        <v>76</v>
      </c>
      <c r="O5" s="41">
        <v>0.91645529354564448</v>
      </c>
    </row>
    <row r="6" spans="1:19" x14ac:dyDescent="0.2">
      <c r="A6" t="s">
        <v>24</v>
      </c>
      <c r="B6">
        <v>18.7</v>
      </c>
      <c r="C6">
        <v>175</v>
      </c>
      <c r="D6">
        <v>3.44</v>
      </c>
      <c r="E6">
        <v>0</v>
      </c>
      <c r="F6">
        <v>8</v>
      </c>
      <c r="G6">
        <v>360</v>
      </c>
      <c r="H6">
        <v>3.15</v>
      </c>
      <c r="I6">
        <v>17.02</v>
      </c>
      <c r="J6">
        <v>0</v>
      </c>
      <c r="K6">
        <v>3</v>
      </c>
      <c r="L6">
        <v>2</v>
      </c>
      <c r="N6" s="54" t="s">
        <v>77</v>
      </c>
      <c r="O6" s="54">
        <v>0.83989030506783335</v>
      </c>
    </row>
    <row r="7" spans="1:19" x14ac:dyDescent="0.2">
      <c r="A7" t="s">
        <v>25</v>
      </c>
      <c r="B7">
        <v>18.100000000000001</v>
      </c>
      <c r="C7">
        <v>105</v>
      </c>
      <c r="D7">
        <v>3.46</v>
      </c>
      <c r="E7">
        <v>0</v>
      </c>
      <c r="F7">
        <v>6</v>
      </c>
      <c r="G7">
        <v>225</v>
      </c>
      <c r="H7">
        <v>2.76</v>
      </c>
      <c r="I7">
        <v>20.22</v>
      </c>
      <c r="J7">
        <v>1</v>
      </c>
      <c r="K7">
        <v>3</v>
      </c>
      <c r="L7">
        <v>1</v>
      </c>
      <c r="N7" s="41" t="s">
        <v>78</v>
      </c>
      <c r="O7" s="41">
        <v>0.82273569489652976</v>
      </c>
    </row>
    <row r="8" spans="1:19" x14ac:dyDescent="0.2">
      <c r="A8" t="s">
        <v>26</v>
      </c>
      <c r="B8">
        <v>14.3</v>
      </c>
      <c r="C8">
        <v>245</v>
      </c>
      <c r="D8">
        <v>3.57</v>
      </c>
      <c r="E8">
        <v>0</v>
      </c>
      <c r="F8">
        <v>8</v>
      </c>
      <c r="G8">
        <v>360</v>
      </c>
      <c r="H8">
        <v>3.21</v>
      </c>
      <c r="I8">
        <v>15.84</v>
      </c>
      <c r="J8">
        <v>0</v>
      </c>
      <c r="K8">
        <v>3</v>
      </c>
      <c r="L8">
        <v>4</v>
      </c>
      <c r="N8" s="41" t="s">
        <v>79</v>
      </c>
      <c r="O8" s="41">
        <v>2.5375119399426995</v>
      </c>
    </row>
    <row r="9" spans="1:19" ht="15" thickBot="1" x14ac:dyDescent="0.25">
      <c r="A9" t="s">
        <v>27</v>
      </c>
      <c r="B9">
        <v>24.4</v>
      </c>
      <c r="C9">
        <v>62</v>
      </c>
      <c r="D9">
        <v>3.19</v>
      </c>
      <c r="E9">
        <v>0</v>
      </c>
      <c r="F9">
        <v>4</v>
      </c>
      <c r="G9">
        <v>146.69999999999999</v>
      </c>
      <c r="H9">
        <v>3.69</v>
      </c>
      <c r="I9">
        <v>20</v>
      </c>
      <c r="J9">
        <v>1</v>
      </c>
      <c r="K9">
        <v>4</v>
      </c>
      <c r="L9">
        <v>2</v>
      </c>
      <c r="N9" s="42" t="s">
        <v>80</v>
      </c>
      <c r="O9" s="42">
        <v>32</v>
      </c>
    </row>
    <row r="10" spans="1:19" x14ac:dyDescent="0.2">
      <c r="A10" t="s">
        <v>28</v>
      </c>
      <c r="B10">
        <v>22.8</v>
      </c>
      <c r="C10">
        <v>95</v>
      </c>
      <c r="D10">
        <v>3.15</v>
      </c>
      <c r="E10">
        <v>0</v>
      </c>
      <c r="F10">
        <v>4</v>
      </c>
      <c r="G10">
        <v>140.80000000000001</v>
      </c>
      <c r="H10">
        <v>3.92</v>
      </c>
      <c r="I10">
        <v>22.9</v>
      </c>
      <c r="J10">
        <v>1</v>
      </c>
      <c r="K10">
        <v>4</v>
      </c>
      <c r="L10">
        <v>2</v>
      </c>
    </row>
    <row r="11" spans="1:19" ht="15" thickBot="1" x14ac:dyDescent="0.25">
      <c r="A11" t="s">
        <v>29</v>
      </c>
      <c r="B11">
        <v>19.2</v>
      </c>
      <c r="C11">
        <v>123</v>
      </c>
      <c r="D11">
        <v>3.44</v>
      </c>
      <c r="E11">
        <v>0</v>
      </c>
      <c r="F11">
        <v>6</v>
      </c>
      <c r="G11">
        <v>167.6</v>
      </c>
      <c r="H11">
        <v>3.92</v>
      </c>
      <c r="I11">
        <v>18.3</v>
      </c>
      <c r="J11">
        <v>1</v>
      </c>
      <c r="K11">
        <v>4</v>
      </c>
      <c r="L11">
        <v>4</v>
      </c>
      <c r="N11" t="s">
        <v>81</v>
      </c>
    </row>
    <row r="12" spans="1:19" x14ac:dyDescent="0.2">
      <c r="A12" t="s">
        <v>30</v>
      </c>
      <c r="B12">
        <v>17.8</v>
      </c>
      <c r="C12">
        <v>123</v>
      </c>
      <c r="D12">
        <v>3.44</v>
      </c>
      <c r="E12">
        <v>0</v>
      </c>
      <c r="F12">
        <v>6</v>
      </c>
      <c r="G12">
        <v>167.6</v>
      </c>
      <c r="H12">
        <v>3.92</v>
      </c>
      <c r="I12">
        <v>18.899999999999999</v>
      </c>
      <c r="J12">
        <v>1</v>
      </c>
      <c r="K12">
        <v>4</v>
      </c>
      <c r="L12">
        <v>4</v>
      </c>
      <c r="N12" s="43"/>
      <c r="O12" s="43" t="s">
        <v>85</v>
      </c>
      <c r="P12" s="43" t="s">
        <v>86</v>
      </c>
      <c r="Q12" s="43" t="s">
        <v>87</v>
      </c>
      <c r="R12" s="43" t="s">
        <v>88</v>
      </c>
      <c r="S12" s="43" t="s">
        <v>89</v>
      </c>
    </row>
    <row r="13" spans="1:19" x14ac:dyDescent="0.2">
      <c r="A13" t="s">
        <v>31</v>
      </c>
      <c r="B13">
        <v>16.399999999999999</v>
      </c>
      <c r="C13">
        <v>180</v>
      </c>
      <c r="D13">
        <v>4.07</v>
      </c>
      <c r="E13">
        <v>0</v>
      </c>
      <c r="F13">
        <v>8</v>
      </c>
      <c r="G13">
        <v>275.8</v>
      </c>
      <c r="H13">
        <v>3.07</v>
      </c>
      <c r="I13">
        <v>17.399999999999999</v>
      </c>
      <c r="J13">
        <v>0</v>
      </c>
      <c r="K13">
        <v>3</v>
      </c>
      <c r="L13">
        <v>3</v>
      </c>
      <c r="N13" s="41" t="s">
        <v>82</v>
      </c>
      <c r="O13" s="41">
        <v>3</v>
      </c>
      <c r="P13" s="41">
        <v>945.75611583015075</v>
      </c>
      <c r="Q13" s="41">
        <v>315.25203861005025</v>
      </c>
      <c r="R13" s="41">
        <v>48.960034456091059</v>
      </c>
      <c r="S13" s="45">
        <v>2.9078715492971068E-11</v>
      </c>
    </row>
    <row r="14" spans="1:19" x14ac:dyDescent="0.2">
      <c r="A14" t="s">
        <v>32</v>
      </c>
      <c r="B14">
        <v>17.3</v>
      </c>
      <c r="C14">
        <v>180</v>
      </c>
      <c r="D14">
        <v>3.73</v>
      </c>
      <c r="E14">
        <v>0</v>
      </c>
      <c r="F14">
        <v>8</v>
      </c>
      <c r="G14">
        <v>275.8</v>
      </c>
      <c r="H14">
        <v>3.07</v>
      </c>
      <c r="I14">
        <v>17.600000000000001</v>
      </c>
      <c r="J14">
        <v>0</v>
      </c>
      <c r="K14">
        <v>3</v>
      </c>
      <c r="L14">
        <v>3</v>
      </c>
      <c r="N14" s="41" t="s">
        <v>83</v>
      </c>
      <c r="O14" s="41">
        <v>28</v>
      </c>
      <c r="P14" s="41">
        <v>180.29107166984934</v>
      </c>
      <c r="Q14" s="41">
        <v>6.4389668453517626</v>
      </c>
      <c r="R14" s="41"/>
      <c r="S14" s="41"/>
    </row>
    <row r="15" spans="1:19" ht="15" thickBot="1" x14ac:dyDescent="0.25">
      <c r="A15" t="s">
        <v>33</v>
      </c>
      <c r="B15">
        <v>15.2</v>
      </c>
      <c r="C15">
        <v>180</v>
      </c>
      <c r="D15">
        <v>3.78</v>
      </c>
      <c r="E15">
        <v>0</v>
      </c>
      <c r="F15">
        <v>8</v>
      </c>
      <c r="G15">
        <v>275.8</v>
      </c>
      <c r="H15">
        <v>3.07</v>
      </c>
      <c r="I15">
        <v>18</v>
      </c>
      <c r="J15">
        <v>0</v>
      </c>
      <c r="K15">
        <v>3</v>
      </c>
      <c r="L15">
        <v>3</v>
      </c>
      <c r="N15" s="42" t="s">
        <v>84</v>
      </c>
      <c r="O15" s="42">
        <v>31</v>
      </c>
      <c r="P15" s="42">
        <v>1126.0471875000001</v>
      </c>
      <c r="Q15" s="42"/>
      <c r="R15" s="42"/>
      <c r="S15" s="42"/>
    </row>
    <row r="16" spans="1:19" ht="15" thickBot="1" x14ac:dyDescent="0.25">
      <c r="A16" t="s">
        <v>34</v>
      </c>
      <c r="B16">
        <v>10.4</v>
      </c>
      <c r="C16">
        <v>205</v>
      </c>
      <c r="D16">
        <v>5.25</v>
      </c>
      <c r="E16">
        <v>0</v>
      </c>
      <c r="F16">
        <v>8</v>
      </c>
      <c r="G16">
        <v>472</v>
      </c>
      <c r="H16">
        <v>2.93</v>
      </c>
      <c r="I16">
        <v>17.98</v>
      </c>
      <c r="J16">
        <v>0</v>
      </c>
      <c r="K16">
        <v>3</v>
      </c>
      <c r="L16">
        <v>4</v>
      </c>
    </row>
    <row r="17" spans="1:22" x14ac:dyDescent="0.2">
      <c r="A17" t="s">
        <v>35</v>
      </c>
      <c r="B17">
        <v>10.4</v>
      </c>
      <c r="C17">
        <v>215</v>
      </c>
      <c r="D17">
        <v>5.4240000000000004</v>
      </c>
      <c r="E17">
        <v>0</v>
      </c>
      <c r="F17">
        <v>8</v>
      </c>
      <c r="G17">
        <v>460</v>
      </c>
      <c r="H17">
        <v>3</v>
      </c>
      <c r="I17">
        <v>17.82</v>
      </c>
      <c r="J17">
        <v>0</v>
      </c>
      <c r="K17">
        <v>3</v>
      </c>
      <c r="L17">
        <v>4</v>
      </c>
      <c r="N17" s="43"/>
      <c r="O17" s="48" t="s">
        <v>90</v>
      </c>
      <c r="P17" s="43" t="s">
        <v>79</v>
      </c>
      <c r="Q17" s="43" t="s">
        <v>91</v>
      </c>
      <c r="R17" s="49" t="s">
        <v>92</v>
      </c>
      <c r="S17" s="43" t="s">
        <v>93</v>
      </c>
      <c r="T17" s="43" t="s">
        <v>94</v>
      </c>
      <c r="U17" s="43" t="s">
        <v>95</v>
      </c>
      <c r="V17" s="43" t="s">
        <v>96</v>
      </c>
    </row>
    <row r="18" spans="1:22" x14ac:dyDescent="0.2">
      <c r="A18" t="s">
        <v>36</v>
      </c>
      <c r="B18">
        <v>14.7</v>
      </c>
      <c r="C18">
        <v>230</v>
      </c>
      <c r="D18">
        <v>5.3449999999999998</v>
      </c>
      <c r="E18">
        <v>0</v>
      </c>
      <c r="F18">
        <v>8</v>
      </c>
      <c r="G18">
        <v>440</v>
      </c>
      <c r="H18">
        <v>3.23</v>
      </c>
      <c r="I18">
        <v>17.420000000000002</v>
      </c>
      <c r="J18">
        <v>0</v>
      </c>
      <c r="K18">
        <v>3</v>
      </c>
      <c r="L18">
        <v>4</v>
      </c>
      <c r="N18" s="41" t="s">
        <v>66</v>
      </c>
      <c r="O18" s="46">
        <v>34.002875122914098</v>
      </c>
      <c r="P18" s="41">
        <v>2.6426593369900306</v>
      </c>
      <c r="Q18" s="41">
        <v>12.866915779482603</v>
      </c>
      <c r="R18" s="50">
        <v>2.8240301965831147E-13</v>
      </c>
      <c r="S18" s="41">
        <v>28.589632863691797</v>
      </c>
      <c r="T18" s="41">
        <v>39.416117382136328</v>
      </c>
      <c r="U18" s="41">
        <v>28.589632863691797</v>
      </c>
      <c r="V18" s="41">
        <v>39.416117382136328</v>
      </c>
    </row>
    <row r="19" spans="1:22" x14ac:dyDescent="0.2">
      <c r="A19" t="s">
        <v>37</v>
      </c>
      <c r="B19">
        <v>32.4</v>
      </c>
      <c r="C19">
        <v>66</v>
      </c>
      <c r="D19">
        <v>2.2000000000000002</v>
      </c>
      <c r="E19">
        <v>1</v>
      </c>
      <c r="F19">
        <v>4</v>
      </c>
      <c r="G19">
        <v>78.7</v>
      </c>
      <c r="H19">
        <v>4.08</v>
      </c>
      <c r="I19">
        <v>19.47</v>
      </c>
      <c r="J19">
        <v>1</v>
      </c>
      <c r="K19">
        <v>4</v>
      </c>
      <c r="L19">
        <v>1</v>
      </c>
      <c r="N19" s="51" t="s">
        <v>12</v>
      </c>
      <c r="O19" s="46">
        <v>-3.7478725953382114E-2</v>
      </c>
      <c r="P19" s="41">
        <v>9.6054221574033462E-3</v>
      </c>
      <c r="Q19" s="41">
        <v>-3.90183016833836</v>
      </c>
      <c r="R19" s="50">
        <v>5.4640226580877677E-4</v>
      </c>
      <c r="S19" s="41">
        <v>-5.7154541300565409E-2</v>
      </c>
      <c r="T19" s="41">
        <v>-1.7802910606198815E-2</v>
      </c>
      <c r="U19" s="41">
        <v>-5.7154541300565409E-2</v>
      </c>
      <c r="V19" s="41">
        <v>-1.7802910606198815E-2</v>
      </c>
    </row>
    <row r="20" spans="1:22" x14ac:dyDescent="0.2">
      <c r="A20" t="s">
        <v>38</v>
      </c>
      <c r="B20">
        <v>30.4</v>
      </c>
      <c r="C20">
        <v>52</v>
      </c>
      <c r="D20">
        <v>1.615</v>
      </c>
      <c r="E20">
        <v>1</v>
      </c>
      <c r="F20">
        <v>4</v>
      </c>
      <c r="G20">
        <v>75.7</v>
      </c>
      <c r="H20">
        <v>4.93</v>
      </c>
      <c r="I20">
        <v>18.52</v>
      </c>
      <c r="J20">
        <v>1</v>
      </c>
      <c r="K20">
        <v>4</v>
      </c>
      <c r="L20">
        <v>2</v>
      </c>
      <c r="N20" s="51" t="s">
        <v>14</v>
      </c>
      <c r="O20" s="46">
        <v>-2.8785754138071864</v>
      </c>
      <c r="P20" s="41">
        <v>0.90497053803057714</v>
      </c>
      <c r="Q20" s="41">
        <v>-3.1808498650924313</v>
      </c>
      <c r="R20" s="50">
        <v>3.5740310794737246E-3</v>
      </c>
      <c r="S20" s="41">
        <v>-4.7323235270233059</v>
      </c>
      <c r="T20" s="41">
        <v>-1.0248273005910673</v>
      </c>
      <c r="U20" s="41">
        <v>-4.7323235270233059</v>
      </c>
      <c r="V20" s="41">
        <v>-1.0248273005910673</v>
      </c>
    </row>
    <row r="21" spans="1:22" ht="15" thickBot="1" x14ac:dyDescent="0.25">
      <c r="A21" t="s">
        <v>39</v>
      </c>
      <c r="B21">
        <v>33.9</v>
      </c>
      <c r="C21">
        <v>65</v>
      </c>
      <c r="D21">
        <v>1.835</v>
      </c>
      <c r="E21">
        <v>1</v>
      </c>
      <c r="F21">
        <v>4</v>
      </c>
      <c r="G21">
        <v>71.099999999999994</v>
      </c>
      <c r="H21">
        <v>4.22</v>
      </c>
      <c r="I21">
        <v>19.899999999999999</v>
      </c>
      <c r="J21">
        <v>1</v>
      </c>
      <c r="K21">
        <v>4</v>
      </c>
      <c r="L21">
        <v>1</v>
      </c>
      <c r="N21" s="52" t="s">
        <v>17</v>
      </c>
      <c r="O21" s="47">
        <v>2.0837101303232957</v>
      </c>
      <c r="P21" s="42">
        <v>1.3764201523049431</v>
      </c>
      <c r="Q21" s="42">
        <v>1.5138619750909124</v>
      </c>
      <c r="R21" s="53">
        <v>0.14126823673653088</v>
      </c>
      <c r="S21" s="42">
        <v>-0.73575873976904793</v>
      </c>
      <c r="T21" s="42">
        <v>4.9031790004156388</v>
      </c>
      <c r="U21" s="42">
        <v>-0.73575873976904793</v>
      </c>
      <c r="V21" s="42">
        <v>4.9031790004156388</v>
      </c>
    </row>
    <row r="22" spans="1:22" x14ac:dyDescent="0.2">
      <c r="A22" t="s">
        <v>40</v>
      </c>
      <c r="B22">
        <v>21.5</v>
      </c>
      <c r="C22">
        <v>97</v>
      </c>
      <c r="D22">
        <v>2.4649999999999999</v>
      </c>
      <c r="E22">
        <v>0</v>
      </c>
      <c r="F22">
        <v>4</v>
      </c>
      <c r="G22">
        <v>120.1</v>
      </c>
      <c r="H22">
        <v>3.7</v>
      </c>
      <c r="I22">
        <v>20.010000000000002</v>
      </c>
      <c r="J22">
        <v>1</v>
      </c>
      <c r="K22">
        <v>3</v>
      </c>
      <c r="L22">
        <v>1</v>
      </c>
    </row>
    <row r="23" spans="1:22" x14ac:dyDescent="0.2">
      <c r="A23" t="s">
        <v>41</v>
      </c>
      <c r="B23">
        <v>15.5</v>
      </c>
      <c r="C23">
        <v>150</v>
      </c>
      <c r="D23">
        <v>3.52</v>
      </c>
      <c r="E23">
        <v>0</v>
      </c>
      <c r="F23">
        <v>8</v>
      </c>
      <c r="G23">
        <v>318</v>
      </c>
      <c r="H23">
        <v>2.76</v>
      </c>
      <c r="I23">
        <v>16.87</v>
      </c>
      <c r="J23">
        <v>0</v>
      </c>
      <c r="K23">
        <v>3</v>
      </c>
      <c r="L23">
        <v>2</v>
      </c>
    </row>
    <row r="24" spans="1:22" x14ac:dyDescent="0.2">
      <c r="A24" t="s">
        <v>42</v>
      </c>
      <c r="B24">
        <v>15.2</v>
      </c>
      <c r="C24">
        <v>150</v>
      </c>
      <c r="D24">
        <v>3.4350000000000001</v>
      </c>
      <c r="E24">
        <v>0</v>
      </c>
      <c r="F24">
        <v>8</v>
      </c>
      <c r="G24">
        <v>304</v>
      </c>
      <c r="H24">
        <v>3.15</v>
      </c>
      <c r="I24">
        <v>17.3</v>
      </c>
      <c r="J24">
        <v>0</v>
      </c>
      <c r="K24">
        <v>3</v>
      </c>
      <c r="L24">
        <v>2</v>
      </c>
    </row>
    <row r="25" spans="1:22" x14ac:dyDescent="0.2">
      <c r="A25" t="s">
        <v>43</v>
      </c>
      <c r="B25">
        <v>13.3</v>
      </c>
      <c r="C25">
        <v>245</v>
      </c>
      <c r="D25">
        <v>3.84</v>
      </c>
      <c r="E25">
        <v>0</v>
      </c>
      <c r="F25">
        <v>8</v>
      </c>
      <c r="G25">
        <v>350</v>
      </c>
      <c r="H25">
        <v>3.73</v>
      </c>
      <c r="I25">
        <v>15.41</v>
      </c>
      <c r="J25">
        <v>0</v>
      </c>
      <c r="K25">
        <v>3</v>
      </c>
      <c r="L25">
        <v>4</v>
      </c>
    </row>
    <row r="26" spans="1:22" x14ac:dyDescent="0.2">
      <c r="A26" t="s">
        <v>44</v>
      </c>
      <c r="B26">
        <v>19.2</v>
      </c>
      <c r="C26">
        <v>175</v>
      </c>
      <c r="D26">
        <v>3.8450000000000002</v>
      </c>
      <c r="E26">
        <v>0</v>
      </c>
      <c r="F26">
        <v>8</v>
      </c>
      <c r="G26">
        <v>400</v>
      </c>
      <c r="H26">
        <v>3.08</v>
      </c>
      <c r="I26">
        <v>17.05</v>
      </c>
      <c r="J26">
        <v>0</v>
      </c>
      <c r="K26">
        <v>3</v>
      </c>
      <c r="L26">
        <v>2</v>
      </c>
    </row>
    <row r="27" spans="1:22" x14ac:dyDescent="0.2">
      <c r="A27" t="s">
        <v>45</v>
      </c>
      <c r="B27">
        <v>27.3</v>
      </c>
      <c r="C27">
        <v>66</v>
      </c>
      <c r="D27">
        <v>1.9350000000000001</v>
      </c>
      <c r="E27">
        <v>1</v>
      </c>
      <c r="F27">
        <v>4</v>
      </c>
      <c r="G27">
        <v>79</v>
      </c>
      <c r="H27">
        <v>4.08</v>
      </c>
      <c r="I27">
        <v>18.899999999999999</v>
      </c>
      <c r="J27">
        <v>1</v>
      </c>
      <c r="K27">
        <v>4</v>
      </c>
      <c r="L27">
        <v>1</v>
      </c>
    </row>
    <row r="28" spans="1:22" x14ac:dyDescent="0.2">
      <c r="A28" t="s">
        <v>46</v>
      </c>
      <c r="B28">
        <v>26</v>
      </c>
      <c r="C28">
        <v>91</v>
      </c>
      <c r="D28">
        <v>2.14</v>
      </c>
      <c r="E28">
        <v>1</v>
      </c>
      <c r="F28">
        <v>4</v>
      </c>
      <c r="G28">
        <v>120.3</v>
      </c>
      <c r="H28">
        <v>4.43</v>
      </c>
      <c r="I28">
        <v>16.7</v>
      </c>
      <c r="J28">
        <v>0</v>
      </c>
      <c r="K28">
        <v>5</v>
      </c>
      <c r="L28">
        <v>2</v>
      </c>
    </row>
    <row r="29" spans="1:22" x14ac:dyDescent="0.2">
      <c r="A29" t="s">
        <v>47</v>
      </c>
      <c r="B29">
        <v>30.4</v>
      </c>
      <c r="C29">
        <v>113</v>
      </c>
      <c r="D29">
        <v>1.5129999999999999</v>
      </c>
      <c r="E29">
        <v>1</v>
      </c>
      <c r="F29">
        <v>4</v>
      </c>
      <c r="G29">
        <v>95.1</v>
      </c>
      <c r="H29">
        <v>3.77</v>
      </c>
      <c r="I29">
        <v>16.899999999999999</v>
      </c>
      <c r="J29">
        <v>1</v>
      </c>
      <c r="K29">
        <v>5</v>
      </c>
      <c r="L29">
        <v>2</v>
      </c>
    </row>
    <row r="30" spans="1:22" x14ac:dyDescent="0.2">
      <c r="A30" t="s">
        <v>48</v>
      </c>
      <c r="B30">
        <v>15.8</v>
      </c>
      <c r="C30">
        <v>264</v>
      </c>
      <c r="D30">
        <v>3.17</v>
      </c>
      <c r="E30">
        <v>1</v>
      </c>
      <c r="F30">
        <v>8</v>
      </c>
      <c r="G30">
        <v>351</v>
      </c>
      <c r="H30">
        <v>4.22</v>
      </c>
      <c r="I30">
        <v>14.5</v>
      </c>
      <c r="J30">
        <v>0</v>
      </c>
      <c r="K30">
        <v>5</v>
      </c>
      <c r="L30">
        <v>4</v>
      </c>
    </row>
    <row r="31" spans="1:22" x14ac:dyDescent="0.2">
      <c r="A31" t="s">
        <v>49</v>
      </c>
      <c r="B31">
        <v>19.7</v>
      </c>
      <c r="C31">
        <v>175</v>
      </c>
      <c r="D31">
        <v>2.77</v>
      </c>
      <c r="E31">
        <v>1</v>
      </c>
      <c r="F31">
        <v>6</v>
      </c>
      <c r="G31">
        <v>145</v>
      </c>
      <c r="H31">
        <v>3.62</v>
      </c>
      <c r="I31">
        <v>15.5</v>
      </c>
      <c r="J31">
        <v>0</v>
      </c>
      <c r="K31">
        <v>5</v>
      </c>
      <c r="L31">
        <v>6</v>
      </c>
    </row>
    <row r="32" spans="1:22" x14ac:dyDescent="0.2">
      <c r="A32" t="s">
        <v>50</v>
      </c>
      <c r="B32">
        <v>15</v>
      </c>
      <c r="C32">
        <v>335</v>
      </c>
      <c r="D32">
        <v>3.57</v>
      </c>
      <c r="E32">
        <v>1</v>
      </c>
      <c r="F32">
        <v>8</v>
      </c>
      <c r="G32">
        <v>301</v>
      </c>
      <c r="H32">
        <v>3.54</v>
      </c>
      <c r="I32">
        <v>14.6</v>
      </c>
      <c r="J32">
        <v>0</v>
      </c>
      <c r="K32">
        <v>5</v>
      </c>
      <c r="L32">
        <v>8</v>
      </c>
    </row>
    <row r="33" spans="1:12" x14ac:dyDescent="0.2">
      <c r="A33" t="s">
        <v>51</v>
      </c>
      <c r="B33">
        <v>21.4</v>
      </c>
      <c r="C33">
        <v>109</v>
      </c>
      <c r="D33">
        <v>2.78</v>
      </c>
      <c r="E33">
        <v>1</v>
      </c>
      <c r="F33">
        <v>4</v>
      </c>
      <c r="G33">
        <v>121</v>
      </c>
      <c r="H33">
        <v>4.1100000000000003</v>
      </c>
      <c r="I33">
        <v>18.600000000000001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3B37-858E-4AE1-9AEE-2F3D1BBFB4FE}">
  <dimension ref="A1:C27"/>
  <sheetViews>
    <sheetView tabSelected="1" workbookViewId="0">
      <selection activeCell="N16" sqref="N16"/>
    </sheetView>
  </sheetViews>
  <sheetFormatPr defaultRowHeight="14.25" x14ac:dyDescent="0.2"/>
  <sheetData>
    <row r="1" spans="1:3" x14ac:dyDescent="0.2">
      <c r="A1" t="s">
        <v>54</v>
      </c>
    </row>
    <row r="2" spans="1:3" x14ac:dyDescent="0.2">
      <c r="A2" t="s">
        <v>52</v>
      </c>
    </row>
    <row r="4" spans="1:3" x14ac:dyDescent="0.2">
      <c r="A4" t="s">
        <v>53</v>
      </c>
      <c r="B4" t="s">
        <v>1</v>
      </c>
      <c r="C4" t="s">
        <v>0</v>
      </c>
    </row>
    <row r="5" spans="1:3" x14ac:dyDescent="0.2">
      <c r="A5" s="1"/>
      <c r="B5">
        <v>2</v>
      </c>
      <c r="C5">
        <v>100</v>
      </c>
    </row>
    <row r="6" spans="1:3" x14ac:dyDescent="0.2">
      <c r="A6" s="1"/>
      <c r="B6">
        <v>2.2000000000000002</v>
      </c>
      <c r="C6">
        <v>150</v>
      </c>
    </row>
    <row r="7" spans="1:3" x14ac:dyDescent="0.2">
      <c r="A7" s="1"/>
      <c r="B7">
        <v>2.5</v>
      </c>
      <c r="C7">
        <v>200</v>
      </c>
    </row>
    <row r="8" spans="1:3" x14ac:dyDescent="0.2">
      <c r="A8" s="1"/>
      <c r="B8">
        <v>3</v>
      </c>
      <c r="C8">
        <v>220</v>
      </c>
    </row>
    <row r="9" spans="1:3" x14ac:dyDescent="0.2">
      <c r="A9" s="1"/>
      <c r="B9">
        <v>4</v>
      </c>
      <c r="C9">
        <v>280</v>
      </c>
    </row>
    <row r="10" spans="1:3" x14ac:dyDescent="0.2">
      <c r="A10" s="1"/>
      <c r="B10">
        <v>4.2</v>
      </c>
      <c r="C10">
        <v>300</v>
      </c>
    </row>
    <row r="11" spans="1:3" x14ac:dyDescent="0.2">
      <c r="A11" s="1"/>
      <c r="B11">
        <v>4.5999999999999996</v>
      </c>
      <c r="C11">
        <v>290</v>
      </c>
    </row>
    <row r="12" spans="1:3" x14ac:dyDescent="0.2">
      <c r="A12" s="1"/>
      <c r="B12">
        <v>5</v>
      </c>
      <c r="C12">
        <v>250</v>
      </c>
    </row>
    <row r="13" spans="1:3" x14ac:dyDescent="0.2">
      <c r="A13" s="1"/>
      <c r="B13">
        <v>5.0999999999999996</v>
      </c>
      <c r="C13">
        <v>240</v>
      </c>
    </row>
    <row r="14" spans="1:3" x14ac:dyDescent="0.2">
      <c r="A14" s="1"/>
      <c r="B14">
        <v>5.2</v>
      </c>
      <c r="C14">
        <v>190</v>
      </c>
    </row>
    <row r="16" spans="1:3" x14ac:dyDescent="0.2">
      <c r="A16" t="s">
        <v>57</v>
      </c>
    </row>
    <row r="17" spans="1:2" x14ac:dyDescent="0.2">
      <c r="A17" t="s">
        <v>55</v>
      </c>
      <c r="B17" t="s">
        <v>56</v>
      </c>
    </row>
    <row r="18" spans="1:2" x14ac:dyDescent="0.2">
      <c r="A18">
        <v>2</v>
      </c>
      <c r="B18">
        <v>0</v>
      </c>
    </row>
    <row r="19" spans="1:2" x14ac:dyDescent="0.2">
      <c r="A19">
        <v>2.2000000000000002</v>
      </c>
      <c r="B19">
        <v>0</v>
      </c>
    </row>
    <row r="20" spans="1:2" x14ac:dyDescent="0.2">
      <c r="A20">
        <v>3</v>
      </c>
      <c r="B20">
        <v>0</v>
      </c>
    </row>
    <row r="21" spans="1:2" x14ac:dyDescent="0.2">
      <c r="A21">
        <v>3.5</v>
      </c>
      <c r="B21">
        <v>0</v>
      </c>
    </row>
    <row r="22" spans="1:2" x14ac:dyDescent="0.2">
      <c r="A22">
        <v>1.8</v>
      </c>
      <c r="B22">
        <v>0</v>
      </c>
    </row>
    <row r="23" spans="1:2" x14ac:dyDescent="0.2">
      <c r="A23">
        <v>5</v>
      </c>
      <c r="B23">
        <v>1</v>
      </c>
    </row>
    <row r="24" spans="1:2" x14ac:dyDescent="0.2">
      <c r="A24">
        <v>5.6</v>
      </c>
      <c r="B24">
        <v>1</v>
      </c>
    </row>
    <row r="25" spans="1:2" x14ac:dyDescent="0.2">
      <c r="A25">
        <v>6</v>
      </c>
      <c r="B25">
        <v>1</v>
      </c>
    </row>
    <row r="26" spans="1:2" x14ac:dyDescent="0.2">
      <c r="A26">
        <v>5.2</v>
      </c>
      <c r="B26">
        <v>1</v>
      </c>
    </row>
    <row r="27" spans="1:2" x14ac:dyDescent="0.2">
      <c r="A27">
        <v>5.4</v>
      </c>
      <c r="B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Correlation</vt:lpstr>
      <vt:lpstr>Correlation Matrix</vt:lpstr>
      <vt:lpstr>SLR</vt:lpstr>
      <vt:lpstr>MLR</vt:lpstr>
      <vt:lpstr>Raw_Data_For_MLR</vt:lpstr>
      <vt:lpstr>Other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Kasidis Satangmongkol</dc:creator>
  <cp:lastModifiedBy>2010511104009 Phatchara Soroschokchai</cp:lastModifiedBy>
  <dcterms:created xsi:type="dcterms:W3CDTF">2023-12-30T16:47:09Z</dcterms:created>
  <dcterms:modified xsi:type="dcterms:W3CDTF">2024-01-05T10:05:34Z</dcterms:modified>
</cp:coreProperties>
</file>