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C4D4EF8-F65D-451E-B356-3E19BDE2B672}" xr6:coauthVersionLast="47" xr6:coauthVersionMax="47" xr10:uidLastSave="{00000000-0000-0000-0000-000000000000}"/>
  <bookViews>
    <workbookView xWindow="-20610" yWindow="2355" windowWidth="20730" windowHeight="11160" activeTab="1" xr2:uid="{00000000-000D-0000-FFFF-FFFF00000000}"/>
  </bookViews>
  <sheets>
    <sheet name="ร้านสะดวกซัก" sheetId="4" r:id="rId1"/>
    <sheet name="Break-even ร้านสะดวกซัก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5" l="1"/>
  <c r="C5" i="5"/>
  <c r="B8" i="5"/>
  <c r="A5" i="5"/>
  <c r="B36" i="4"/>
  <c r="D36" i="4"/>
  <c r="D5" i="5" s="1"/>
  <c r="E9" i="5" s="1"/>
  <c r="B20" i="4"/>
  <c r="B18" i="4"/>
  <c r="B19" i="4"/>
  <c r="B23" i="4"/>
  <c r="B9" i="4"/>
  <c r="B8" i="4"/>
  <c r="B7" i="4"/>
  <c r="B10" i="4"/>
  <c r="B35" i="4"/>
  <c r="B34" i="4"/>
  <c r="B33" i="4"/>
  <c r="B32" i="4"/>
  <c r="B31" i="4"/>
  <c r="B30" i="4"/>
  <c r="B28" i="4"/>
  <c r="B29" i="4"/>
  <c r="C36" i="4"/>
  <c r="C20" i="4"/>
  <c r="C19" i="4"/>
  <c r="C18" i="4"/>
  <c r="C28" i="4"/>
  <c r="C32" i="4"/>
  <c r="C30" i="4"/>
  <c r="C33" i="4"/>
  <c r="C31" i="4"/>
  <c r="C29" i="4"/>
  <c r="C34" i="4"/>
  <c r="C35" i="4"/>
  <c r="C8" i="5" l="1"/>
  <c r="D8" i="5" s="1"/>
  <c r="B24" i="4"/>
  <c r="B5" i="5" s="1"/>
  <c r="B11" i="4"/>
  <c r="E8" i="5"/>
  <c r="A9" i="5"/>
  <c r="A10" i="5" s="1"/>
  <c r="F5" i="5" l="1"/>
  <c r="B12" i="5"/>
  <c r="B35" i="5"/>
  <c r="B39" i="5"/>
  <c r="B38" i="5"/>
  <c r="B26" i="5"/>
  <c r="B41" i="5"/>
  <c r="B37" i="5"/>
  <c r="B33" i="5"/>
  <c r="B29" i="5"/>
  <c r="B25" i="5"/>
  <c r="B21" i="5"/>
  <c r="B17" i="5"/>
  <c r="B13" i="5"/>
  <c r="B9" i="5"/>
  <c r="B31" i="5"/>
  <c r="B27" i="5"/>
  <c r="B23" i="5"/>
  <c r="B19" i="5"/>
  <c r="B15" i="5"/>
  <c r="B11" i="5"/>
  <c r="B34" i="5"/>
  <c r="B30" i="5"/>
  <c r="B22" i="5"/>
  <c r="B18" i="5"/>
  <c r="B14" i="5"/>
  <c r="B10" i="5"/>
  <c r="B40" i="5"/>
  <c r="B36" i="5"/>
  <c r="B32" i="5"/>
  <c r="B28" i="5"/>
  <c r="B24" i="5"/>
  <c r="B20" i="5"/>
  <c r="B16" i="5"/>
  <c r="A11" i="5"/>
  <c r="E10" i="5"/>
  <c r="C10" i="5"/>
  <c r="C9" i="5"/>
  <c r="I5" i="5" l="1"/>
  <c r="G5" i="5"/>
  <c r="D9" i="5"/>
  <c r="F9" i="5"/>
  <c r="D10" i="5"/>
  <c r="F10" i="5" s="1"/>
  <c r="A12" i="5"/>
  <c r="E11" i="5"/>
  <c r="C11" i="5"/>
  <c r="D11" i="5" s="1"/>
  <c r="F11" i="5" l="1"/>
  <c r="A13" i="5"/>
  <c r="E12" i="5"/>
  <c r="C12" i="5"/>
  <c r="D12" i="5" s="1"/>
  <c r="F12" i="5" l="1"/>
  <c r="A14" i="5"/>
  <c r="C13" i="5"/>
  <c r="D13" i="5" s="1"/>
  <c r="E13" i="5"/>
  <c r="F13" i="5" l="1"/>
  <c r="A15" i="5"/>
  <c r="E14" i="5"/>
  <c r="C14" i="5"/>
  <c r="D14" i="5" s="1"/>
  <c r="F14" i="5" l="1"/>
  <c r="A16" i="5"/>
  <c r="C15" i="5"/>
  <c r="D15" i="5" s="1"/>
  <c r="E15" i="5"/>
  <c r="F15" i="5" l="1"/>
  <c r="A17" i="5"/>
  <c r="C16" i="5"/>
  <c r="D16" i="5" s="1"/>
  <c r="E16" i="5"/>
  <c r="F16" i="5" l="1"/>
  <c r="A18" i="5"/>
  <c r="C17" i="5"/>
  <c r="D17" i="5" s="1"/>
  <c r="E17" i="5"/>
  <c r="F17" i="5" l="1"/>
  <c r="A19" i="5"/>
  <c r="C18" i="5"/>
  <c r="D18" i="5" s="1"/>
  <c r="E18" i="5"/>
  <c r="F18" i="5" l="1"/>
  <c r="A20" i="5"/>
  <c r="C19" i="5"/>
  <c r="D19" i="5" s="1"/>
  <c r="E19" i="5"/>
  <c r="F19" i="5" l="1"/>
  <c r="A21" i="5"/>
  <c r="C20" i="5"/>
  <c r="D20" i="5" s="1"/>
  <c r="E20" i="5"/>
  <c r="F20" i="5" l="1"/>
  <c r="A22" i="5"/>
  <c r="C21" i="5"/>
  <c r="D21" i="5" s="1"/>
  <c r="E21" i="5"/>
  <c r="F21" i="5" l="1"/>
  <c r="A23" i="5"/>
  <c r="E22" i="5"/>
  <c r="C22" i="5"/>
  <c r="D22" i="5" s="1"/>
  <c r="F22" i="5" l="1"/>
  <c r="A24" i="5"/>
  <c r="E23" i="5"/>
  <c r="C23" i="5"/>
  <c r="D23" i="5" s="1"/>
  <c r="F23" i="5" l="1"/>
  <c r="A25" i="5"/>
  <c r="C24" i="5"/>
  <c r="D24" i="5" s="1"/>
  <c r="E24" i="5"/>
  <c r="F24" i="5" l="1"/>
  <c r="A26" i="5"/>
  <c r="E25" i="5"/>
  <c r="C25" i="5"/>
  <c r="D25" i="5" s="1"/>
  <c r="F25" i="5" l="1"/>
  <c r="A27" i="5"/>
  <c r="E26" i="5"/>
  <c r="C26" i="5"/>
  <c r="D26" i="5" s="1"/>
  <c r="F26" i="5" l="1"/>
  <c r="A28" i="5"/>
  <c r="C27" i="5"/>
  <c r="D27" i="5" s="1"/>
  <c r="E27" i="5"/>
  <c r="F27" i="5" l="1"/>
  <c r="A29" i="5"/>
  <c r="C28" i="5"/>
  <c r="D28" i="5" s="1"/>
  <c r="E28" i="5"/>
  <c r="F28" i="5" l="1"/>
  <c r="A30" i="5"/>
  <c r="C29" i="5"/>
  <c r="D29" i="5" s="1"/>
  <c r="E29" i="5"/>
  <c r="F29" i="5" l="1"/>
  <c r="A31" i="5"/>
  <c r="C30" i="5"/>
  <c r="D30" i="5" s="1"/>
  <c r="E30" i="5"/>
  <c r="F30" i="5" l="1"/>
  <c r="A32" i="5"/>
  <c r="C31" i="5"/>
  <c r="D31" i="5" s="1"/>
  <c r="E31" i="5"/>
  <c r="F31" i="5" l="1"/>
  <c r="A33" i="5"/>
  <c r="C32" i="5"/>
  <c r="D32" i="5" s="1"/>
  <c r="E32" i="5"/>
  <c r="F32" i="5" l="1"/>
  <c r="A34" i="5"/>
  <c r="C33" i="5"/>
  <c r="D33" i="5" s="1"/>
  <c r="E33" i="5"/>
  <c r="F33" i="5" l="1"/>
  <c r="A35" i="5"/>
  <c r="E34" i="5"/>
  <c r="C34" i="5"/>
  <c r="D34" i="5" s="1"/>
  <c r="F34" i="5" l="1"/>
  <c r="A36" i="5"/>
  <c r="E35" i="5"/>
  <c r="C35" i="5"/>
  <c r="D35" i="5" s="1"/>
  <c r="F35" i="5" l="1"/>
  <c r="A37" i="5"/>
  <c r="E36" i="5"/>
  <c r="C36" i="5"/>
  <c r="D36" i="5" s="1"/>
  <c r="F36" i="5" l="1"/>
  <c r="A38" i="5"/>
  <c r="E37" i="5"/>
  <c r="C37" i="5"/>
  <c r="D37" i="5" s="1"/>
  <c r="F37" i="5" l="1"/>
  <c r="A39" i="5"/>
  <c r="E38" i="5"/>
  <c r="C38" i="5"/>
  <c r="D38" i="5" s="1"/>
  <c r="F38" i="5" l="1"/>
  <c r="A40" i="5"/>
  <c r="C39" i="5"/>
  <c r="D39" i="5" s="1"/>
  <c r="E39" i="5"/>
  <c r="F39" i="5" l="1"/>
  <c r="A41" i="5"/>
  <c r="C40" i="5"/>
  <c r="D40" i="5" s="1"/>
  <c r="E40" i="5"/>
  <c r="F40" i="5" l="1"/>
  <c r="C41" i="5"/>
  <c r="D41" i="5" s="1"/>
  <c r="E41" i="5"/>
  <c r="F41" i="5" l="1"/>
</calcChain>
</file>

<file path=xl/sharedStrings.xml><?xml version="1.0" encoding="utf-8"?>
<sst xmlns="http://schemas.openxmlformats.org/spreadsheetml/2006/main" count="73" uniqueCount="62">
  <si>
    <t>ต้นทุนคงที่ จากการลงทุนค่าสถานที่และอุปกรณ์ครั้งแรก</t>
  </si>
  <si>
    <t>รายการ</t>
  </si>
  <si>
    <t>จำนวนเงิน (บาท)</t>
  </si>
  <si>
    <t>รวม</t>
  </si>
  <si>
    <t>ต้นทุนคงที่ต่อเดือน</t>
  </si>
  <si>
    <t>ค่าอินเตอร์เน็ต</t>
  </si>
  <si>
    <t>ค่าโทรศัพท์</t>
  </si>
  <si>
    <t>ต้นทุนผันแปรต่อหน่วยของสินค้าแต่ละประเภท</t>
  </si>
  <si>
    <t>จำนวนเงิน (บาท/เดือน)</t>
  </si>
  <si>
    <t>ต้นทุนคงที่</t>
  </si>
  <si>
    <t>ตารางวิเคราะห์จุดคุ้มทุน (Break-Even Analysis)</t>
  </si>
  <si>
    <t>จุดคุ้มทุน</t>
  </si>
  <si>
    <t>รายได้</t>
  </si>
  <si>
    <t>ต้นทุนรวม</t>
  </si>
  <si>
    <t>ต้นทุนผันแปรต่อหน่วย</t>
  </si>
  <si>
    <t>ลงทุนครั้งเดียว</t>
  </si>
  <si>
    <t>ต้นทุนต่อปี</t>
  </si>
  <si>
    <t>หากกำหนดยอดขายต่อปี</t>
  </si>
  <si>
    <t>เวลาที่คุ้มทุนเท่ากับ (เดือน)</t>
  </si>
  <si>
    <t>เงินเดือนพนักงานทำความสะอาด</t>
  </si>
  <si>
    <t>เงินเดือนเจ้าของร้าน</t>
  </si>
  <si>
    <t>บรีสเอกเซล น้ำยาซักผ้า 30 มล.</t>
  </si>
  <si>
    <t>ดาวน์นี่ น้ำยาซักผ้า 35 มล.</t>
  </si>
  <si>
    <t>ดาวน์นี น้ำยาปรับผ้านุ่ม 23 มล.</t>
  </si>
  <si>
    <t>คอมฟอร์ท น้ำยาปรับผ้านุ่ม 22 มล.</t>
  </si>
  <si>
    <t>ราคาขาย/บริการ</t>
  </si>
  <si>
    <t>Formula</t>
  </si>
  <si>
    <t>จำนวนเงิน</t>
  </si>
  <si>
    <t>หน่วย</t>
  </si>
  <si>
    <t>บาท/ครั้ง</t>
  </si>
  <si>
    <t>บาท/ซอง</t>
  </si>
  <si>
    <t>เครื่องจำหน่ายน้ำยาซักผ้าและน้ำยาปรับผ้านุ่ม 1 เครื่อง</t>
  </si>
  <si>
    <t>เครื่องแลกเหรียญ รองรับ QR Code</t>
  </si>
  <si>
    <t xml:space="preserve">เครื่องซักผ้าอุตสาหกรรมขนาด 10 kg 2 เครื่อง </t>
  </si>
  <si>
    <t>เครื่องซักผ้าอุตสาหกรรมขนาด 13 kg 4 เครื่อง</t>
  </si>
  <si>
    <t>เครื่องซักผ้าอุตสาหกรรมขนาด 17 kg 2 เครื่อง</t>
  </si>
  <si>
    <t>เครื่องอบผ้าอุตสาหกรรมขนาด 15 kg 2 ชั้น 2 เครื่อง</t>
  </si>
  <si>
    <t>จำนวนครั้ง</t>
  </si>
  <si>
    <t>ราคาบริการ
ต่อครั้ง</t>
  </si>
  <si>
    <t>ค่าตกแต่งร้านทั้งหมด</t>
  </si>
  <si>
    <t>ค่าไฟฟ้า พัดลม 16 นิ้ว ติดผนัง 52 watt 2 ตัว (เปิดเฉลี่ย 12 ชม.ต่อวัน)</t>
  </si>
  <si>
    <t>ค่าไฟฟ้า หลอดไฟ LED 20 watt * 8 ดวง (เปิดเฉลี่ย 12 ชม.ต่อวัน)</t>
  </si>
  <si>
    <t>ค่าไฟฟ้า หลอดไฟ LED 20 watt * 10 ดวง (เปิดตลอด 24 ชม.ต่อวัน)</t>
  </si>
  <si>
    <t>ต่อการใช้งานเครื่องซักผ้า 100 ครั้ง จะสมมติว่า</t>
  </si>
  <si>
    <t>1. ลูกค้าจะซื้อน้ำยาซักผ้า 50 ครั้ง</t>
  </si>
  <si>
    <t>2. ลูกค้าจะซื้อน้ำยาซักผ้า 50 ครั้ง</t>
  </si>
  <si>
    <t>Definition สมมติฐานการซื้อ/ใช้บริการ น้ำยาซักผ้า น้ำยาปรับผ้านุ่ม และเครื่องอบผ้า</t>
  </si>
  <si>
    <t>3. ลูกค้าจะใช้บริการเครื่องอบผ้า 50 ครั้ง</t>
  </si>
  <si>
    <t>ค่าเช่าที่ (ขึ้นอยู่กับทำเลและขนาด)</t>
  </si>
  <si>
    <t>เครื่องอบผ้าขนาด 15 kg 500 watt</t>
  </si>
  <si>
    <t>ร้านสะดวกซัก</t>
  </si>
  <si>
    <t>รวม (ตามสมมติฐาน)</t>
  </si>
  <si>
    <t>จำนวนครั้ง
ที่เพิ่มขึ้น
ในการคำนวณ</t>
  </si>
  <si>
    <t>ค่าซ่อมบำรุงรักษาอุปกรณ์ภายในร้าน</t>
  </si>
  <si>
    <t>เครื่องซักผ้าขนาด 10 kg 400 watt, 100 liters</t>
  </si>
  <si>
    <t>เครื่องซักผ้าขนาด 13 kg 550 watt, 130 liters</t>
  </si>
  <si>
    <t>เครื่องซักผ้าขนาด 17 kg 700 watt, 170 liters</t>
  </si>
  <si>
    <t>จำนวนครั้งการใช้บริการต่อปี</t>
  </si>
  <si>
    <t>ต้นทุนคงที่
ต่อปี</t>
  </si>
  <si>
    <t>ต้นทุนผันแปร
ต่อครั้ง</t>
  </si>
  <si>
    <t>รายได้สะสม
ต่อปี</t>
  </si>
  <si>
    <t>กำไรสุทธิสะสมต่อปี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</si>
</sst>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rgb="FFFF0000"/>
      <name val="Tahoma"/>
      <family val="2"/>
      <scheme val="minor"/>
    </font>
    <font>
      <sz val="11"/>
      <name val="Tahoma"/>
      <family val="2"/>
      <charset val="222"/>
      <scheme val="minor"/>
    </font>
    <font>
      <sz val="11"/>
      <color theme="1" tint="0.499984740745262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b/>
      <sz val="11"/>
      <color theme="0"/>
      <name val="Tahoma"/>
      <family val="2"/>
      <scheme val="minor"/>
    </font>
    <font>
      <b/>
      <sz val="24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87" fontId="4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187" fontId="0" fillId="0" borderId="1" xfId="1" applyFont="1" applyBorder="1"/>
    <xf numFmtId="0" fontId="2" fillId="0" borderId="1" xfId="0" applyFont="1" applyBorder="1" applyAlignment="1">
      <alignment horizontal="right"/>
    </xf>
    <xf numFmtId="187" fontId="0" fillId="2" borderId="1" xfId="0" applyNumberFormat="1" applyFill="1" applyBorder="1"/>
    <xf numFmtId="187" fontId="0" fillId="2" borderId="1" xfId="1" applyFont="1" applyFill="1" applyBorder="1"/>
    <xf numFmtId="187" fontId="0" fillId="0" borderId="0" xfId="1" applyFont="1" applyFill="1"/>
    <xf numFmtId="187" fontId="0" fillId="0" borderId="0" xfId="0" applyNumberFormat="1"/>
    <xf numFmtId="0" fontId="1" fillId="0" borderId="0" xfId="0" applyFont="1"/>
    <xf numFmtId="2" fontId="0" fillId="0" borderId="1" xfId="1" applyNumberFormat="1" applyFont="1" applyBorder="1" applyAlignment="1">
      <alignment horizontal="center"/>
    </xf>
    <xf numFmtId="1" fontId="0" fillId="0" borderId="1" xfId="0" applyNumberFormat="1" applyBorder="1"/>
    <xf numFmtId="2" fontId="1" fillId="0" borderId="0" xfId="0" applyNumberFormat="1" applyFont="1"/>
    <xf numFmtId="1" fontId="1" fillId="0" borderId="1" xfId="0" applyNumberFormat="1" applyFont="1" applyBorder="1"/>
    <xf numFmtId="2" fontId="3" fillId="0" borderId="1" xfId="0" applyNumberFormat="1" applyFont="1" applyBorder="1" applyAlignment="1">
      <alignment horizontal="center"/>
    </xf>
    <xf numFmtId="0" fontId="2" fillId="3" borderId="1" xfId="0" applyFont="1" applyFill="1" applyBorder="1"/>
    <xf numFmtId="0" fontId="7" fillId="0" borderId="1" xfId="0" applyFont="1" applyBorder="1"/>
    <xf numFmtId="0" fontId="2" fillId="3" borderId="2" xfId="0" applyFont="1" applyFill="1" applyBorder="1"/>
    <xf numFmtId="0" fontId="7" fillId="0" borderId="4" xfId="0" applyFont="1" applyBorder="1"/>
    <xf numFmtId="187" fontId="3" fillId="0" borderId="1" xfId="1" applyFont="1" applyBorder="1" applyAlignment="1">
      <alignment horizontal="center"/>
    </xf>
    <xf numFmtId="0" fontId="7" fillId="0" borderId="0" xfId="0" applyFont="1"/>
    <xf numFmtId="0" fontId="6" fillId="0" borderId="1" xfId="0" applyFont="1" applyBorder="1"/>
    <xf numFmtId="187" fontId="6" fillId="0" borderId="1" xfId="1" applyFont="1" applyBorder="1"/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Fill="1" applyBorder="1" applyAlignment="1">
      <alignment horizontal="right"/>
    </xf>
    <xf numFmtId="187" fontId="0" fillId="0" borderId="1" xfId="0" applyNumberFormat="1" applyBorder="1"/>
    <xf numFmtId="187" fontId="0" fillId="0" borderId="4" xfId="0" applyNumberFormat="1" applyBorder="1"/>
    <xf numFmtId="187" fontId="0" fillId="0" borderId="2" xfId="0" applyNumberFormat="1" applyBorder="1"/>
    <xf numFmtId="0" fontId="9" fillId="4" borderId="13" xfId="0" applyFont="1" applyFill="1" applyBorder="1" applyAlignment="1">
      <alignment horizontal="center"/>
    </xf>
    <xf numFmtId="0" fontId="10" fillId="0" borderId="0" xfId="0" applyFont="1"/>
    <xf numFmtId="0" fontId="0" fillId="0" borderId="0" xfId="0" applyFill="1"/>
    <xf numFmtId="187" fontId="0" fillId="0" borderId="1" xfId="1" applyFont="1" applyFill="1" applyBorder="1" applyAlignment="1">
      <alignment horizontal="center"/>
    </xf>
    <xf numFmtId="2" fontId="0" fillId="0" borderId="1" xfId="1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Break-even Analysis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4020918564852333"/>
          <c:y val="0.13703836525384822"/>
          <c:w val="0.61637251493075607"/>
          <c:h val="0.78288124875479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'Break-even ร้านสะดวกซัก'!$B$7</c:f>
              <c:strCache>
                <c:ptCount val="1"/>
                <c:pt idx="0">
                  <c:v>ต้นทุนคงที่
ต่อปี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'Break-even ร้านสะดวกซัก'!$A$8:$A$41</c:f>
              <c:numCache>
                <c:formatCode>0</c:formatCode>
                <c:ptCount val="34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</c:numCache>
            </c:numRef>
          </c:xVal>
          <c:yVal>
            <c:numRef>
              <c:f>'Break-even ร้านสะดวกซัก'!$B$8:$B$41</c:f>
              <c:numCache>
                <c:formatCode>0</c:formatCode>
                <c:ptCount val="34"/>
                <c:pt idx="0">
                  <c:v>1962342.3999999999</c:v>
                </c:pt>
                <c:pt idx="1">
                  <c:v>1962342.3999999999</c:v>
                </c:pt>
                <c:pt idx="2">
                  <c:v>1962342.3999999999</c:v>
                </c:pt>
                <c:pt idx="3">
                  <c:v>1962342.3999999999</c:v>
                </c:pt>
                <c:pt idx="4">
                  <c:v>1962342.3999999999</c:v>
                </c:pt>
                <c:pt idx="5">
                  <c:v>1962342.3999999999</c:v>
                </c:pt>
                <c:pt idx="6">
                  <c:v>1962342.3999999999</c:v>
                </c:pt>
                <c:pt idx="7">
                  <c:v>1962342.3999999999</c:v>
                </c:pt>
                <c:pt idx="8">
                  <c:v>1962342.3999999999</c:v>
                </c:pt>
                <c:pt idx="9">
                  <c:v>1962342.3999999999</c:v>
                </c:pt>
                <c:pt idx="10">
                  <c:v>1962342.3999999999</c:v>
                </c:pt>
                <c:pt idx="11">
                  <c:v>1962342.3999999999</c:v>
                </c:pt>
                <c:pt idx="12">
                  <c:v>1962342.3999999999</c:v>
                </c:pt>
                <c:pt idx="13">
                  <c:v>1962342.3999999999</c:v>
                </c:pt>
                <c:pt idx="14">
                  <c:v>1962342.3999999999</c:v>
                </c:pt>
                <c:pt idx="15">
                  <c:v>1962342.3999999999</c:v>
                </c:pt>
                <c:pt idx="16">
                  <c:v>1962342.3999999999</c:v>
                </c:pt>
                <c:pt idx="17">
                  <c:v>1962342.3999999999</c:v>
                </c:pt>
                <c:pt idx="18">
                  <c:v>1962342.3999999999</c:v>
                </c:pt>
                <c:pt idx="19">
                  <c:v>1962342.3999999999</c:v>
                </c:pt>
                <c:pt idx="20">
                  <c:v>1962342.3999999999</c:v>
                </c:pt>
                <c:pt idx="21">
                  <c:v>1962342.3999999999</c:v>
                </c:pt>
                <c:pt idx="22">
                  <c:v>1962342.3999999999</c:v>
                </c:pt>
                <c:pt idx="23">
                  <c:v>1962342.3999999999</c:v>
                </c:pt>
                <c:pt idx="24">
                  <c:v>1962342.3999999999</c:v>
                </c:pt>
                <c:pt idx="25">
                  <c:v>1962342.3999999999</c:v>
                </c:pt>
                <c:pt idx="26">
                  <c:v>1962342.3999999999</c:v>
                </c:pt>
                <c:pt idx="27">
                  <c:v>1962342.3999999999</c:v>
                </c:pt>
                <c:pt idx="28">
                  <c:v>1962342.3999999999</c:v>
                </c:pt>
                <c:pt idx="29">
                  <c:v>1962342.3999999999</c:v>
                </c:pt>
                <c:pt idx="30">
                  <c:v>1962342.3999999999</c:v>
                </c:pt>
                <c:pt idx="31">
                  <c:v>1962342.3999999999</c:v>
                </c:pt>
                <c:pt idx="32">
                  <c:v>1962342.3999999999</c:v>
                </c:pt>
                <c:pt idx="33">
                  <c:v>1962342.3999999999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C-4210-B289-C28DFBC20DDB}"/>
            </c:ext>
          </c:extLst>
        </c:ser>
        <c:ser>
          <c:idx val="1"/>
          <c:order val="1"/>
          <c:tx>
            <c:strRef>
              <c:f>'Break-even ร้านสะดวกซัก'!$C$7</c:f>
              <c:strCache>
                <c:ptCount val="1"/>
                <c:pt idx="0">
                  <c:v>ต้นทุนผันแปร
ต่อครั้ง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'Break-even ร้านสะดวกซัก'!$A$8:$A$41</c:f>
              <c:numCache>
                <c:formatCode>0</c:formatCode>
                <c:ptCount val="34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</c:numCache>
            </c:numRef>
          </c:xVal>
          <c:yVal>
            <c:numRef>
              <c:f>'Break-even ร้านสะดวกซัก'!$C$8:$C$41</c:f>
              <c:numCache>
                <c:formatCode>0</c:formatCode>
                <c:ptCount val="34"/>
                <c:pt idx="0">
                  <c:v>0</c:v>
                </c:pt>
                <c:pt idx="1">
                  <c:v>28958.333333333336</c:v>
                </c:pt>
                <c:pt idx="2">
                  <c:v>57916.666666666672</c:v>
                </c:pt>
                <c:pt idx="3">
                  <c:v>86875</c:v>
                </c:pt>
                <c:pt idx="4">
                  <c:v>115833.33333333334</c:v>
                </c:pt>
                <c:pt idx="5">
                  <c:v>144791.66666666669</c:v>
                </c:pt>
                <c:pt idx="6">
                  <c:v>173750</c:v>
                </c:pt>
                <c:pt idx="7">
                  <c:v>202708.33333333334</c:v>
                </c:pt>
                <c:pt idx="8">
                  <c:v>231666.66666666669</c:v>
                </c:pt>
                <c:pt idx="9">
                  <c:v>260625.00000000003</c:v>
                </c:pt>
                <c:pt idx="10">
                  <c:v>289583.33333333337</c:v>
                </c:pt>
                <c:pt idx="11">
                  <c:v>318541.66666666669</c:v>
                </c:pt>
                <c:pt idx="12">
                  <c:v>347500</c:v>
                </c:pt>
                <c:pt idx="13">
                  <c:v>376458.33333333337</c:v>
                </c:pt>
                <c:pt idx="14">
                  <c:v>405416.66666666669</c:v>
                </c:pt>
                <c:pt idx="15">
                  <c:v>434375.00000000006</c:v>
                </c:pt>
                <c:pt idx="16">
                  <c:v>463333.33333333337</c:v>
                </c:pt>
                <c:pt idx="17">
                  <c:v>492291.66666666669</c:v>
                </c:pt>
                <c:pt idx="18">
                  <c:v>521250.00000000006</c:v>
                </c:pt>
                <c:pt idx="19">
                  <c:v>550208.33333333337</c:v>
                </c:pt>
                <c:pt idx="20">
                  <c:v>579166.66666666674</c:v>
                </c:pt>
                <c:pt idx="21">
                  <c:v>608125</c:v>
                </c:pt>
                <c:pt idx="22">
                  <c:v>637083.33333333337</c:v>
                </c:pt>
                <c:pt idx="23">
                  <c:v>666041.66666666674</c:v>
                </c:pt>
                <c:pt idx="24">
                  <c:v>695000</c:v>
                </c:pt>
                <c:pt idx="25">
                  <c:v>723958.33333333337</c:v>
                </c:pt>
                <c:pt idx="26">
                  <c:v>752916.66666666674</c:v>
                </c:pt>
                <c:pt idx="27">
                  <c:v>781875.00000000012</c:v>
                </c:pt>
                <c:pt idx="28">
                  <c:v>810833.33333333337</c:v>
                </c:pt>
                <c:pt idx="29">
                  <c:v>839791.66666666674</c:v>
                </c:pt>
                <c:pt idx="30">
                  <c:v>868750.00000000012</c:v>
                </c:pt>
                <c:pt idx="31">
                  <c:v>897708.33333333337</c:v>
                </c:pt>
                <c:pt idx="32">
                  <c:v>926666.66666666674</c:v>
                </c:pt>
                <c:pt idx="33">
                  <c:v>955625.00000000012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FC-4210-B289-C28DFBC20DDB}"/>
            </c:ext>
          </c:extLst>
        </c:ser>
        <c:ser>
          <c:idx val="2"/>
          <c:order val="2"/>
          <c:tx>
            <c:strRef>
              <c:f>'Break-even ร้านสะดวกซัก'!$D$7</c:f>
              <c:strCache>
                <c:ptCount val="1"/>
                <c:pt idx="0">
                  <c:v>ต้นทุนรวม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'Break-even ร้านสะดวกซัก'!$A$8:$A$41</c:f>
              <c:numCache>
                <c:formatCode>0</c:formatCode>
                <c:ptCount val="34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</c:numCache>
            </c:numRef>
          </c:xVal>
          <c:yVal>
            <c:numRef>
              <c:f>'Break-even ร้านสะดวกซัก'!$D$8:$D$41</c:f>
              <c:numCache>
                <c:formatCode>0</c:formatCode>
                <c:ptCount val="34"/>
                <c:pt idx="0">
                  <c:v>1962342.3999999999</c:v>
                </c:pt>
                <c:pt idx="1">
                  <c:v>1991300.7333333332</c:v>
                </c:pt>
                <c:pt idx="2">
                  <c:v>2020259.0666666667</c:v>
                </c:pt>
                <c:pt idx="3">
                  <c:v>2049217.4</c:v>
                </c:pt>
                <c:pt idx="4">
                  <c:v>2078175.7333333332</c:v>
                </c:pt>
                <c:pt idx="5">
                  <c:v>2107134.0666666664</c:v>
                </c:pt>
                <c:pt idx="6">
                  <c:v>2136092.4</c:v>
                </c:pt>
                <c:pt idx="7">
                  <c:v>2165050.7333333334</c:v>
                </c:pt>
                <c:pt idx="8">
                  <c:v>2194009.0666666664</c:v>
                </c:pt>
                <c:pt idx="9">
                  <c:v>2222967.4</c:v>
                </c:pt>
                <c:pt idx="10">
                  <c:v>2251925.7333333334</c:v>
                </c:pt>
                <c:pt idx="11">
                  <c:v>2280884.0666666664</c:v>
                </c:pt>
                <c:pt idx="12">
                  <c:v>2309842.4</c:v>
                </c:pt>
                <c:pt idx="13">
                  <c:v>2338800.7333333334</c:v>
                </c:pt>
                <c:pt idx="14">
                  <c:v>2367759.0666666664</c:v>
                </c:pt>
                <c:pt idx="15">
                  <c:v>2396717.4</c:v>
                </c:pt>
                <c:pt idx="16">
                  <c:v>2425675.7333333334</c:v>
                </c:pt>
                <c:pt idx="17">
                  <c:v>2454634.0666666664</c:v>
                </c:pt>
                <c:pt idx="18">
                  <c:v>2483592.4</c:v>
                </c:pt>
                <c:pt idx="19">
                  <c:v>2512550.7333333334</c:v>
                </c:pt>
                <c:pt idx="20">
                  <c:v>2541509.0666666664</c:v>
                </c:pt>
                <c:pt idx="21">
                  <c:v>2570467.4</c:v>
                </c:pt>
                <c:pt idx="22">
                  <c:v>2599425.7333333334</c:v>
                </c:pt>
                <c:pt idx="23">
                  <c:v>2628384.0666666664</c:v>
                </c:pt>
                <c:pt idx="24">
                  <c:v>2657342.4</c:v>
                </c:pt>
                <c:pt idx="25">
                  <c:v>2686300.7333333334</c:v>
                </c:pt>
                <c:pt idx="26">
                  <c:v>2715259.0666666664</c:v>
                </c:pt>
                <c:pt idx="27">
                  <c:v>2744217.4</c:v>
                </c:pt>
                <c:pt idx="28">
                  <c:v>2773175.7333333334</c:v>
                </c:pt>
                <c:pt idx="29">
                  <c:v>2802134.0666666664</c:v>
                </c:pt>
                <c:pt idx="30">
                  <c:v>2831092.4</c:v>
                </c:pt>
                <c:pt idx="31">
                  <c:v>2860050.7333333334</c:v>
                </c:pt>
                <c:pt idx="32">
                  <c:v>2889009.0666666664</c:v>
                </c:pt>
                <c:pt idx="33">
                  <c:v>2917967.4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FC-4210-B289-C28DFBC20DDB}"/>
            </c:ext>
          </c:extLst>
        </c:ser>
        <c:ser>
          <c:idx val="3"/>
          <c:order val="3"/>
          <c:tx>
            <c:strRef>
              <c:f>'Break-even ร้านสะดวกซัก'!$E$7</c:f>
              <c:strCache>
                <c:ptCount val="1"/>
                <c:pt idx="0">
                  <c:v>รายได้สะสม
ต่อปี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'Break-even ร้านสะดวกซัก'!$A$8:$A$41</c:f>
              <c:numCache>
                <c:formatCode>0</c:formatCode>
                <c:ptCount val="34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</c:numCache>
            </c:numRef>
          </c:xVal>
          <c:yVal>
            <c:numRef>
              <c:f>'Break-even ร้านสะดวกซัก'!$E$8:$E$41</c:f>
              <c:numCache>
                <c:formatCode>0</c:formatCode>
                <c:ptCount val="34"/>
                <c:pt idx="0">
                  <c:v>0</c:v>
                </c:pt>
                <c:pt idx="1">
                  <c:v>149500</c:v>
                </c:pt>
                <c:pt idx="2">
                  <c:v>299000</c:v>
                </c:pt>
                <c:pt idx="3">
                  <c:v>448500</c:v>
                </c:pt>
                <c:pt idx="4">
                  <c:v>598000</c:v>
                </c:pt>
                <c:pt idx="5">
                  <c:v>747500</c:v>
                </c:pt>
                <c:pt idx="6">
                  <c:v>897000</c:v>
                </c:pt>
                <c:pt idx="7">
                  <c:v>1046500</c:v>
                </c:pt>
                <c:pt idx="8">
                  <c:v>1196000</c:v>
                </c:pt>
                <c:pt idx="9">
                  <c:v>1345500</c:v>
                </c:pt>
                <c:pt idx="10">
                  <c:v>1495000</c:v>
                </c:pt>
                <c:pt idx="11">
                  <c:v>1644500</c:v>
                </c:pt>
                <c:pt idx="12">
                  <c:v>1794000</c:v>
                </c:pt>
                <c:pt idx="13">
                  <c:v>1943500</c:v>
                </c:pt>
                <c:pt idx="14">
                  <c:v>2093000</c:v>
                </c:pt>
                <c:pt idx="15">
                  <c:v>2242500</c:v>
                </c:pt>
                <c:pt idx="16">
                  <c:v>2392000</c:v>
                </c:pt>
                <c:pt idx="17">
                  <c:v>2541500</c:v>
                </c:pt>
                <c:pt idx="18">
                  <c:v>2691000</c:v>
                </c:pt>
                <c:pt idx="19">
                  <c:v>2840500</c:v>
                </c:pt>
                <c:pt idx="20">
                  <c:v>2990000</c:v>
                </c:pt>
                <c:pt idx="21">
                  <c:v>3139500</c:v>
                </c:pt>
                <c:pt idx="22">
                  <c:v>3289000</c:v>
                </c:pt>
                <c:pt idx="23">
                  <c:v>3438500</c:v>
                </c:pt>
                <c:pt idx="24">
                  <c:v>3588000</c:v>
                </c:pt>
                <c:pt idx="25">
                  <c:v>3737500</c:v>
                </c:pt>
                <c:pt idx="26">
                  <c:v>3887000</c:v>
                </c:pt>
                <c:pt idx="27">
                  <c:v>4036500</c:v>
                </c:pt>
                <c:pt idx="28">
                  <c:v>4186000</c:v>
                </c:pt>
                <c:pt idx="29">
                  <c:v>4335500</c:v>
                </c:pt>
                <c:pt idx="30">
                  <c:v>4485000</c:v>
                </c:pt>
                <c:pt idx="31">
                  <c:v>4634500</c:v>
                </c:pt>
                <c:pt idx="32">
                  <c:v>4784000</c:v>
                </c:pt>
                <c:pt idx="33">
                  <c:v>4933500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FC-4210-B289-C28DFBC20DDB}"/>
            </c:ext>
          </c:extLst>
        </c:ser>
        <c:ser>
          <c:idx val="4"/>
          <c:order val="4"/>
          <c:tx>
            <c:strRef>
              <c:f>'Break-even ร้านสะดวกซัก'!$F$7</c:f>
              <c:strCache>
                <c:ptCount val="1"/>
                <c:pt idx="0">
                  <c:v>กำไรสุทธิสะสมต่อปี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'Break-even ร้านสะดวกซัก'!$A$8:$A$41</c:f>
              <c:numCache>
                <c:formatCode>0</c:formatCode>
                <c:ptCount val="34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</c:numCache>
            </c:numRef>
          </c:xVal>
          <c:yVal>
            <c:numRef>
              <c:f>'Break-even ร้านสะดวกซัก'!$F$8:$F$41</c:f>
              <c:numCache>
                <c:formatCode>0</c:formatCode>
                <c:ptCount val="34"/>
                <c:pt idx="0">
                  <c:v>-1962342.3999999999</c:v>
                </c:pt>
                <c:pt idx="1">
                  <c:v>-1841800.7333333332</c:v>
                </c:pt>
                <c:pt idx="2">
                  <c:v>-1721259.0666666667</c:v>
                </c:pt>
                <c:pt idx="3">
                  <c:v>-1600717.4</c:v>
                </c:pt>
                <c:pt idx="4">
                  <c:v>-1480175.7333333332</c:v>
                </c:pt>
                <c:pt idx="5">
                  <c:v>-1359634.0666666664</c:v>
                </c:pt>
                <c:pt idx="6">
                  <c:v>-1239092.3999999999</c:v>
                </c:pt>
                <c:pt idx="7">
                  <c:v>-1118550.7333333334</c:v>
                </c:pt>
                <c:pt idx="8">
                  <c:v>-998009.06666666642</c:v>
                </c:pt>
                <c:pt idx="9">
                  <c:v>-877467.39999999991</c:v>
                </c:pt>
                <c:pt idx="10">
                  <c:v>-756925.7333333334</c:v>
                </c:pt>
                <c:pt idx="11">
                  <c:v>-636384.06666666642</c:v>
                </c:pt>
                <c:pt idx="12">
                  <c:v>-515842.39999999991</c:v>
                </c:pt>
                <c:pt idx="13">
                  <c:v>-395300.7333333334</c:v>
                </c:pt>
                <c:pt idx="14">
                  <c:v>-274759.06666666642</c:v>
                </c:pt>
                <c:pt idx="15">
                  <c:v>-154217.39999999991</c:v>
                </c:pt>
                <c:pt idx="16">
                  <c:v>-33675.733333333395</c:v>
                </c:pt>
                <c:pt idx="17">
                  <c:v>86865.933333333582</c:v>
                </c:pt>
                <c:pt idx="18">
                  <c:v>207407.60000000009</c:v>
                </c:pt>
                <c:pt idx="19">
                  <c:v>327949.2666666666</c:v>
                </c:pt>
                <c:pt idx="20">
                  <c:v>448490.93333333358</c:v>
                </c:pt>
                <c:pt idx="21">
                  <c:v>569032.60000000009</c:v>
                </c:pt>
                <c:pt idx="22">
                  <c:v>689574.2666666666</c:v>
                </c:pt>
                <c:pt idx="23">
                  <c:v>810115.93333333358</c:v>
                </c:pt>
                <c:pt idx="24">
                  <c:v>930657.60000000009</c:v>
                </c:pt>
                <c:pt idx="25">
                  <c:v>1051199.2666666666</c:v>
                </c:pt>
                <c:pt idx="26">
                  <c:v>1171740.9333333336</c:v>
                </c:pt>
                <c:pt idx="27">
                  <c:v>1292282.6000000001</c:v>
                </c:pt>
                <c:pt idx="28">
                  <c:v>1412824.2666666666</c:v>
                </c:pt>
                <c:pt idx="29">
                  <c:v>1533365.9333333336</c:v>
                </c:pt>
                <c:pt idx="30">
                  <c:v>1653907.6</c:v>
                </c:pt>
                <c:pt idx="31">
                  <c:v>1774449.2666666666</c:v>
                </c:pt>
                <c:pt idx="32">
                  <c:v>1894990.9333333336</c:v>
                </c:pt>
                <c:pt idx="33">
                  <c:v>2015532.6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FC-4210-B289-C28DFBC20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718336"/>
        <c:axId val="985718696"/>
      </c:scatterChart>
      <c:valAx>
        <c:axId val="98571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85718696"/>
        <c:crossesAt val="-1000000"/>
        <c:crossBetween val="midCat"/>
      </c:valAx>
      <c:valAx>
        <c:axId val="98571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8571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974425892406616"/>
          <c:y val="0.24202316294621593"/>
          <c:w val="0.23793891533880931"/>
          <c:h val="0.47469798948398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540884</xdr:colOff>
      <xdr:row>7</xdr:row>
      <xdr:rowOff>62592</xdr:rowOff>
    </xdr:from>
    <xdr:to>
      <xdr:col>13</xdr:col>
      <xdr:colOff>431347</xdr:colOff>
      <xdr:row>23</xdr:row>
      <xdr:rowOff>53066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0455A5-37A7-6ACE-45FE-702F13C55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E496A-133A-4D4C-8FA1-E42A60A1852A}">
  <dimension ref="A1:E42"/>
  <sheetViews>
    <sheetView zoomScale="85" zoomScaleNormal="85" workbookViewId="0">
      <selection activeCell="F38" sqref="F38"/>
    </sheetView>
  </sheetViews>
  <sheetFormatPr defaultRowHeight="14.25" x14ac:dyDescent="0.2"/>
  <cols>
    <col min="1" max="1" width="55.625" bestFit="1" customWidth="1"/>
    <col min="2" max="2" width="21.25" bestFit="1" customWidth="1"/>
    <col min="3" max="3" width="22.125" customWidth="1"/>
    <col min="4" max="4" width="15.625" bestFit="1" customWidth="1"/>
  </cols>
  <sheetData>
    <row r="1" spans="1:2" ht="30" x14ac:dyDescent="0.4">
      <c r="A1" s="35" t="s">
        <v>50</v>
      </c>
    </row>
    <row r="2" spans="1:2" x14ac:dyDescent="0.2">
      <c r="A2" s="34" t="s">
        <v>0</v>
      </c>
      <c r="B2" s="34"/>
    </row>
    <row r="3" spans="1:2" ht="14.25" customHeight="1" x14ac:dyDescent="0.2">
      <c r="A3" s="16" t="s">
        <v>1</v>
      </c>
      <c r="B3" s="16" t="s">
        <v>2</v>
      </c>
    </row>
    <row r="4" spans="1:2" x14ac:dyDescent="0.2">
      <c r="A4" s="3" t="s">
        <v>39</v>
      </c>
      <c r="B4" s="4">
        <v>300000</v>
      </c>
    </row>
    <row r="5" spans="1:2" x14ac:dyDescent="0.2">
      <c r="A5" s="3" t="s">
        <v>31</v>
      </c>
      <c r="B5" s="4">
        <v>25000</v>
      </c>
    </row>
    <row r="6" spans="1:2" x14ac:dyDescent="0.2">
      <c r="A6" s="3" t="s">
        <v>32</v>
      </c>
      <c r="B6" s="4">
        <v>15000</v>
      </c>
    </row>
    <row r="7" spans="1:2" x14ac:dyDescent="0.2">
      <c r="A7" s="3" t="s">
        <v>33</v>
      </c>
      <c r="B7" s="4">
        <f>60000 * 2</f>
        <v>120000</v>
      </c>
    </row>
    <row r="8" spans="1:2" x14ac:dyDescent="0.2">
      <c r="A8" s="3" t="s">
        <v>34</v>
      </c>
      <c r="B8" s="4">
        <f>70000*4</f>
        <v>280000</v>
      </c>
    </row>
    <row r="9" spans="1:2" x14ac:dyDescent="0.2">
      <c r="A9" s="3" t="s">
        <v>35</v>
      </c>
      <c r="B9" s="4">
        <f>85000*2</f>
        <v>170000</v>
      </c>
    </row>
    <row r="10" spans="1:2" x14ac:dyDescent="0.2">
      <c r="A10" s="3" t="s">
        <v>36</v>
      </c>
      <c r="B10" s="4">
        <f>250000*2</f>
        <v>500000</v>
      </c>
    </row>
    <row r="11" spans="1:2" x14ac:dyDescent="0.2">
      <c r="A11" s="5" t="s">
        <v>3</v>
      </c>
      <c r="B11" s="6">
        <f>SUM(B4:B10)</f>
        <v>1410000</v>
      </c>
    </row>
    <row r="12" spans="1:2" x14ac:dyDescent="0.2">
      <c r="A12" s="2"/>
      <c r="B12" s="9"/>
    </row>
    <row r="13" spans="1:2" x14ac:dyDescent="0.2">
      <c r="A13" s="34" t="s">
        <v>4</v>
      </c>
      <c r="B13" s="34"/>
    </row>
    <row r="14" spans="1:2" x14ac:dyDescent="0.2">
      <c r="A14" s="16" t="s">
        <v>1</v>
      </c>
      <c r="B14" s="16" t="s">
        <v>8</v>
      </c>
    </row>
    <row r="15" spans="1:2" x14ac:dyDescent="0.2">
      <c r="A15" s="3" t="s">
        <v>48</v>
      </c>
      <c r="B15" s="4">
        <v>18000</v>
      </c>
    </row>
    <row r="16" spans="1:2" x14ac:dyDescent="0.2">
      <c r="A16" s="3" t="s">
        <v>5</v>
      </c>
      <c r="B16" s="4">
        <v>300</v>
      </c>
    </row>
    <row r="17" spans="1:5" x14ac:dyDescent="0.2">
      <c r="A17" s="3" t="s">
        <v>6</v>
      </c>
      <c r="B17" s="4">
        <v>200</v>
      </c>
    </row>
    <row r="18" spans="1:5" x14ac:dyDescent="0.2">
      <c r="A18" s="22" t="s">
        <v>40</v>
      </c>
      <c r="B18" s="23">
        <f>0.052*5*2*12*30</f>
        <v>187.20000000000002</v>
      </c>
      <c r="C18" s="21" t="str">
        <f ca="1">_xlfn.FORMULATEXT(B18)</f>
        <v>=0.052*5*2*12*30</v>
      </c>
    </row>
    <row r="19" spans="1:5" x14ac:dyDescent="0.2">
      <c r="A19" s="22" t="s">
        <v>41</v>
      </c>
      <c r="B19" s="23">
        <f>0.02*5*8*12*30</f>
        <v>288.00000000000006</v>
      </c>
      <c r="C19" s="21" t="str">
        <f ca="1">_xlfn.FORMULATEXT(B19)</f>
        <v>=0.02*5*8*12*30</v>
      </c>
    </row>
    <row r="20" spans="1:5" x14ac:dyDescent="0.2">
      <c r="A20" s="22" t="s">
        <v>42</v>
      </c>
      <c r="B20" s="23">
        <f>0.02*5*10*24*30</f>
        <v>720</v>
      </c>
      <c r="C20" s="21" t="str">
        <f ca="1">_xlfn.FORMULATEXT(B20)</f>
        <v>=0.02*5*10*24*30</v>
      </c>
    </row>
    <row r="21" spans="1:5" x14ac:dyDescent="0.2">
      <c r="A21" s="3" t="s">
        <v>19</v>
      </c>
      <c r="B21" s="4">
        <v>8000</v>
      </c>
    </row>
    <row r="22" spans="1:5" x14ac:dyDescent="0.2">
      <c r="A22" s="3" t="s">
        <v>20</v>
      </c>
      <c r="B22" s="4">
        <v>15000</v>
      </c>
    </row>
    <row r="23" spans="1:5" x14ac:dyDescent="0.2">
      <c r="A23" s="3" t="s">
        <v>53</v>
      </c>
      <c r="B23" s="4">
        <f>40000/12</f>
        <v>3333.3333333333335</v>
      </c>
    </row>
    <row r="24" spans="1:5" x14ac:dyDescent="0.2">
      <c r="A24" s="5" t="s">
        <v>3</v>
      </c>
      <c r="B24" s="7">
        <f>SUM(B15:B23)</f>
        <v>46028.533333333333</v>
      </c>
    </row>
    <row r="25" spans="1:5" x14ac:dyDescent="0.2">
      <c r="A25" s="2"/>
      <c r="B25" s="8"/>
    </row>
    <row r="26" spans="1:5" x14ac:dyDescent="0.2">
      <c r="A26" s="34" t="s">
        <v>7</v>
      </c>
      <c r="B26" s="34"/>
    </row>
    <row r="27" spans="1:5" x14ac:dyDescent="0.2">
      <c r="A27" s="16" t="s">
        <v>1</v>
      </c>
      <c r="B27" s="18" t="s">
        <v>27</v>
      </c>
      <c r="C27" s="16" t="s">
        <v>26</v>
      </c>
      <c r="D27" s="16" t="s">
        <v>25</v>
      </c>
      <c r="E27" s="16" t="s">
        <v>28</v>
      </c>
    </row>
    <row r="28" spans="1:5" x14ac:dyDescent="0.2">
      <c r="A28" s="3" t="s">
        <v>21</v>
      </c>
      <c r="B28" s="4">
        <f>38/12</f>
        <v>3.1666666666666665</v>
      </c>
      <c r="C28" s="19" t="str">
        <f ca="1">_xlfn.FORMULATEXT(B28)</f>
        <v>=38/12</v>
      </c>
      <c r="D28" s="31">
        <v>5</v>
      </c>
      <c r="E28" s="3" t="s">
        <v>30</v>
      </c>
    </row>
    <row r="29" spans="1:5" x14ac:dyDescent="0.2">
      <c r="A29" s="3" t="s">
        <v>22</v>
      </c>
      <c r="B29" s="4">
        <f>37/12</f>
        <v>3.0833333333333335</v>
      </c>
      <c r="C29" s="17" t="str">
        <f ca="1">_xlfn.FORMULATEXT(B29)</f>
        <v>=37/12</v>
      </c>
      <c r="D29" s="32">
        <v>5</v>
      </c>
      <c r="E29" s="3" t="s">
        <v>30</v>
      </c>
    </row>
    <row r="30" spans="1:5" x14ac:dyDescent="0.2">
      <c r="A30" s="3" t="s">
        <v>23</v>
      </c>
      <c r="B30" s="4">
        <f>69/24</f>
        <v>2.875</v>
      </c>
      <c r="C30" s="17" t="str">
        <f t="shared" ref="C30:C36" ca="1" si="0">_xlfn.FORMULATEXT(B30)</f>
        <v>=69/24</v>
      </c>
      <c r="D30" s="33">
        <v>5</v>
      </c>
      <c r="E30" s="3" t="s">
        <v>30</v>
      </c>
    </row>
    <row r="31" spans="1:5" x14ac:dyDescent="0.2">
      <c r="A31" s="3" t="s">
        <v>24</v>
      </c>
      <c r="B31" s="4">
        <f>51/24</f>
        <v>2.125</v>
      </c>
      <c r="C31" s="17" t="str">
        <f t="shared" ca="1" si="0"/>
        <v>=51/24</v>
      </c>
      <c r="D31" s="33">
        <v>4</v>
      </c>
      <c r="E31" s="3" t="s">
        <v>30</v>
      </c>
    </row>
    <row r="32" spans="1:5" x14ac:dyDescent="0.2">
      <c r="A32" s="3" t="s">
        <v>54</v>
      </c>
      <c r="B32" s="4">
        <f>(0.4*5)+(0.1*20)</f>
        <v>4</v>
      </c>
      <c r="C32" s="17" t="str">
        <f t="shared" ca="1" si="0"/>
        <v>=(0.4*5)+(0.1*20)</v>
      </c>
      <c r="D32" s="33">
        <v>40</v>
      </c>
      <c r="E32" s="3" t="s">
        <v>29</v>
      </c>
    </row>
    <row r="33" spans="1:5" x14ac:dyDescent="0.2">
      <c r="A33" s="3" t="s">
        <v>55</v>
      </c>
      <c r="B33" s="4">
        <f>(0.55*5)+(0.13*20)</f>
        <v>5.35</v>
      </c>
      <c r="C33" s="17" t="str">
        <f t="shared" ca="1" si="0"/>
        <v>=(0.55*5)+(0.13*20)</v>
      </c>
      <c r="D33" s="33">
        <v>50</v>
      </c>
      <c r="E33" s="3" t="s">
        <v>29</v>
      </c>
    </row>
    <row r="34" spans="1:5" x14ac:dyDescent="0.2">
      <c r="A34" s="3" t="s">
        <v>56</v>
      </c>
      <c r="B34" s="4">
        <f>(0.7*5)+(0.17*20)</f>
        <v>6.9</v>
      </c>
      <c r="C34" s="17" t="str">
        <f t="shared" ca="1" si="0"/>
        <v>=(0.7*5)+(0.17*20)</v>
      </c>
      <c r="D34" s="33">
        <v>60</v>
      </c>
      <c r="E34" s="3" t="s">
        <v>29</v>
      </c>
    </row>
    <row r="35" spans="1:5" x14ac:dyDescent="0.2">
      <c r="A35" s="3" t="s">
        <v>49</v>
      </c>
      <c r="B35" s="4">
        <f>5*5*0.5</f>
        <v>12.5</v>
      </c>
      <c r="C35" s="17" t="str">
        <f t="shared" ca="1" si="0"/>
        <v>=5*5*0.5</v>
      </c>
      <c r="D35" s="33">
        <v>40</v>
      </c>
      <c r="E35" s="3" t="s">
        <v>29</v>
      </c>
    </row>
    <row r="36" spans="1:5" x14ac:dyDescent="0.2">
      <c r="A36" s="30" t="s">
        <v>51</v>
      </c>
      <c r="B36" s="6">
        <f>AVERAGE(ร้านสะดวกซัก!B32:B34)+0.5*(AVERAGE(ร้านสะดวกซัก!B28:B29)+AVERAGE(ร้านสะดวกซัก!B30:B31)+ร้านสะดวกซัก!B35)</f>
        <v>14.479166666666668</v>
      </c>
      <c r="C36" s="17" t="str">
        <f t="shared" ca="1" si="0"/>
        <v>=AVERAGE(ร้านสะดวกซัก!B32:B34)+0.5*(AVERAGE(ร้านสะดวกซัก!B28:B29)+AVERAGE(ร้านสะดวกซัก!B30:B31)+ร้านสะดวกซัก!B35)</v>
      </c>
      <c r="D36" s="6">
        <f>AVERAGE(ร้านสะดวกซัก!D32:D34)+0.5*(AVERAGE(ร้านสะดวกซัก!D28:D29)+AVERAGE(ร้านสะดวกซัก!D30:D31)+ร้านสะดวกซัก!D35)</f>
        <v>74.75</v>
      </c>
      <c r="E36" s="3" t="s">
        <v>29</v>
      </c>
    </row>
    <row r="37" spans="1:5" ht="15" thickBot="1" x14ac:dyDescent="0.25"/>
    <row r="38" spans="1:5" x14ac:dyDescent="0.2">
      <c r="A38" s="24" t="s">
        <v>46</v>
      </c>
      <c r="B38" s="25"/>
    </row>
    <row r="39" spans="1:5" x14ac:dyDescent="0.2">
      <c r="A39" s="26" t="s">
        <v>43</v>
      </c>
      <c r="B39" s="27"/>
    </row>
    <row r="40" spans="1:5" x14ac:dyDescent="0.2">
      <c r="A40" s="26" t="s">
        <v>44</v>
      </c>
      <c r="B40" s="27"/>
    </row>
    <row r="41" spans="1:5" x14ac:dyDescent="0.2">
      <c r="A41" s="26" t="s">
        <v>45</v>
      </c>
      <c r="B41" s="27"/>
    </row>
    <row r="42" spans="1:5" ht="15" thickBot="1" x14ac:dyDescent="0.25">
      <c r="A42" s="28" t="s">
        <v>47</v>
      </c>
      <c r="B42" s="29"/>
    </row>
  </sheetData>
  <mergeCells count="3">
    <mergeCell ref="A13:B13"/>
    <mergeCell ref="A2:B2"/>
    <mergeCell ref="A26:B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E4BBC-446F-42ED-8B49-3FAC565D0F3D}">
  <dimension ref="A1:J135"/>
  <sheetViews>
    <sheetView tabSelected="1" zoomScaleNormal="100" workbookViewId="0">
      <selection activeCell="J5" sqref="J5"/>
    </sheetView>
  </sheetViews>
  <sheetFormatPr defaultRowHeight="14.25" x14ac:dyDescent="0.2"/>
  <cols>
    <col min="1" max="1" width="13.875" customWidth="1"/>
    <col min="2" max="2" width="12.5" customWidth="1"/>
    <col min="3" max="3" width="11.875" customWidth="1"/>
    <col min="4" max="4" width="15" customWidth="1"/>
    <col min="5" max="5" width="13.375" customWidth="1"/>
    <col min="6" max="6" width="11.125" customWidth="1"/>
    <col min="7" max="7" width="14" customWidth="1"/>
    <col min="8" max="8" width="13.375" bestFit="1" customWidth="1"/>
    <col min="9" max="9" width="10.125" bestFit="1" customWidth="1"/>
  </cols>
  <sheetData>
    <row r="1" spans="1:10" x14ac:dyDescent="0.2">
      <c r="A1" s="1" t="s">
        <v>50</v>
      </c>
    </row>
    <row r="2" spans="1:10" x14ac:dyDescent="0.2">
      <c r="A2" s="1" t="s">
        <v>10</v>
      </c>
      <c r="D2" s="36"/>
      <c r="E2" s="36"/>
      <c r="F2" s="36"/>
    </row>
    <row r="3" spans="1:10" ht="28.5" customHeight="1" x14ac:dyDescent="0.2">
      <c r="A3" s="40" t="s">
        <v>9</v>
      </c>
      <c r="B3" s="41"/>
      <c r="C3" s="42" t="s">
        <v>14</v>
      </c>
      <c r="D3" s="42" t="s">
        <v>38</v>
      </c>
      <c r="E3" s="42" t="s">
        <v>52</v>
      </c>
      <c r="F3" s="43" t="s">
        <v>11</v>
      </c>
      <c r="G3" s="44"/>
      <c r="H3" s="45" t="s">
        <v>17</v>
      </c>
      <c r="I3" s="45" t="s">
        <v>18</v>
      </c>
    </row>
    <row r="4" spans="1:10" x14ac:dyDescent="0.2">
      <c r="A4" s="39" t="s">
        <v>15</v>
      </c>
      <c r="B4" s="39" t="s">
        <v>16</v>
      </c>
      <c r="C4" s="42"/>
      <c r="D4" s="42"/>
      <c r="E4" s="42"/>
      <c r="F4" s="46" t="s">
        <v>37</v>
      </c>
      <c r="G4" s="46" t="s">
        <v>12</v>
      </c>
      <c r="H4" s="47"/>
      <c r="I4" s="47"/>
    </row>
    <row r="5" spans="1:10" x14ac:dyDescent="0.2">
      <c r="A5" s="11">
        <f>ร้านสะดวกซัก!B11</f>
        <v>1410000</v>
      </c>
      <c r="B5" s="11">
        <f>ร้านสะดวกซัก!B24*12</f>
        <v>552342.4</v>
      </c>
      <c r="C5" s="11">
        <f>ร้านสะดวกซัก!B36</f>
        <v>14.479166666666668</v>
      </c>
      <c r="D5" s="38">
        <f>ร้านสะดวกซัก!D36</f>
        <v>74.75</v>
      </c>
      <c r="E5" s="38">
        <v>2000</v>
      </c>
      <c r="F5" s="20">
        <f>(A5+B5)/(D5-C5)</f>
        <v>32558.74013135154</v>
      </c>
      <c r="G5" s="20">
        <f>F5*D5</f>
        <v>2433765.8248185278</v>
      </c>
      <c r="H5" s="37">
        <v>2700000</v>
      </c>
      <c r="I5" s="15">
        <f>(F5/H5)*12</f>
        <v>0.14470551169489573</v>
      </c>
    </row>
    <row r="7" spans="1:10" ht="33" customHeight="1" x14ac:dyDescent="0.2">
      <c r="A7" s="48" t="s">
        <v>57</v>
      </c>
      <c r="B7" s="48" t="s">
        <v>58</v>
      </c>
      <c r="C7" s="48" t="s">
        <v>59</v>
      </c>
      <c r="D7" s="48" t="s">
        <v>13</v>
      </c>
      <c r="E7" s="48" t="s">
        <v>60</v>
      </c>
      <c r="F7" s="48" t="s">
        <v>61</v>
      </c>
    </row>
    <row r="8" spans="1:10" x14ac:dyDescent="0.2">
      <c r="A8" s="14">
        <v>0</v>
      </c>
      <c r="B8" s="14">
        <f>SUM($A$5+$B$5)</f>
        <v>1962342.3999999999</v>
      </c>
      <c r="C8" s="14">
        <f>A8*$C$5</f>
        <v>0</v>
      </c>
      <c r="D8" s="12">
        <f>B8+C8</f>
        <v>1962342.3999999999</v>
      </c>
      <c r="E8" s="14">
        <f>A8*$D$5</f>
        <v>0</v>
      </c>
      <c r="F8" s="14">
        <f>E8-D8</f>
        <v>-1962342.3999999999</v>
      </c>
      <c r="H8" s="13"/>
      <c r="J8" s="10"/>
    </row>
    <row r="9" spans="1:10" x14ac:dyDescent="0.2">
      <c r="A9" s="14">
        <f>A8+$E$5</f>
        <v>2000</v>
      </c>
      <c r="B9" s="14">
        <f t="shared" ref="B9:B41" si="0">SUM($A$5+$B$5)</f>
        <v>1962342.3999999999</v>
      </c>
      <c r="C9" s="14">
        <f>A9*$C$5</f>
        <v>28958.333333333336</v>
      </c>
      <c r="D9" s="12">
        <f>B9+C9</f>
        <v>1991300.7333333332</v>
      </c>
      <c r="E9" s="14">
        <f>A9*$D$5</f>
        <v>149500</v>
      </c>
      <c r="F9" s="14">
        <f t="shared" ref="F9:F41" si="1">E9-D9</f>
        <v>-1841800.7333333332</v>
      </c>
      <c r="H9" s="13"/>
      <c r="J9" s="10"/>
    </row>
    <row r="10" spans="1:10" x14ac:dyDescent="0.2">
      <c r="A10" s="14">
        <f>A9+$E$5</f>
        <v>4000</v>
      </c>
      <c r="B10" s="14">
        <f t="shared" si="0"/>
        <v>1962342.3999999999</v>
      </c>
      <c r="C10" s="14">
        <f>A10*$C$5</f>
        <v>57916.666666666672</v>
      </c>
      <c r="D10" s="12">
        <f t="shared" ref="D10:D41" si="2">B10+C10</f>
        <v>2020259.0666666667</v>
      </c>
      <c r="E10" s="14">
        <f>A10*$D$5</f>
        <v>299000</v>
      </c>
      <c r="F10" s="14">
        <f t="shared" si="1"/>
        <v>-1721259.0666666667</v>
      </c>
      <c r="H10" s="13"/>
      <c r="J10" s="10"/>
    </row>
    <row r="11" spans="1:10" x14ac:dyDescent="0.2">
      <c r="A11" s="14">
        <f>A10+$E$5</f>
        <v>6000</v>
      </c>
      <c r="B11" s="14">
        <f t="shared" si="0"/>
        <v>1962342.3999999999</v>
      </c>
      <c r="C11" s="14">
        <f>A11*$C$5</f>
        <v>86875</v>
      </c>
      <c r="D11" s="12">
        <f t="shared" si="2"/>
        <v>2049217.4</v>
      </c>
      <c r="E11" s="14">
        <f>A11*$D$5</f>
        <v>448500</v>
      </c>
      <c r="F11" s="14">
        <f t="shared" si="1"/>
        <v>-1600717.4</v>
      </c>
      <c r="H11" s="13"/>
      <c r="J11" s="10"/>
    </row>
    <row r="12" spans="1:10" x14ac:dyDescent="0.2">
      <c r="A12" s="14">
        <f>A11+$E$5</f>
        <v>8000</v>
      </c>
      <c r="B12" s="14">
        <f t="shared" si="0"/>
        <v>1962342.3999999999</v>
      </c>
      <c r="C12" s="14">
        <f>A12*$C$5</f>
        <v>115833.33333333334</v>
      </c>
      <c r="D12" s="12">
        <f t="shared" si="2"/>
        <v>2078175.7333333332</v>
      </c>
      <c r="E12" s="14">
        <f>A12*$D$5</f>
        <v>598000</v>
      </c>
      <c r="F12" s="14">
        <f t="shared" si="1"/>
        <v>-1480175.7333333332</v>
      </c>
      <c r="H12" s="13"/>
      <c r="J12" s="10"/>
    </row>
    <row r="13" spans="1:10" x14ac:dyDescent="0.2">
      <c r="A13" s="14">
        <f>A12+$E$5</f>
        <v>10000</v>
      </c>
      <c r="B13" s="14">
        <f t="shared" si="0"/>
        <v>1962342.3999999999</v>
      </c>
      <c r="C13" s="14">
        <f>A13*$C$5</f>
        <v>144791.66666666669</v>
      </c>
      <c r="D13" s="12">
        <f t="shared" si="2"/>
        <v>2107134.0666666664</v>
      </c>
      <c r="E13" s="14">
        <f>A13*$D$5</f>
        <v>747500</v>
      </c>
      <c r="F13" s="14">
        <f t="shared" si="1"/>
        <v>-1359634.0666666664</v>
      </c>
      <c r="H13" s="13"/>
      <c r="J13" s="10"/>
    </row>
    <row r="14" spans="1:10" x14ac:dyDescent="0.2">
      <c r="A14" s="14">
        <f>A13+$E$5</f>
        <v>12000</v>
      </c>
      <c r="B14" s="14">
        <f t="shared" si="0"/>
        <v>1962342.3999999999</v>
      </c>
      <c r="C14" s="14">
        <f>A14*$C$5</f>
        <v>173750</v>
      </c>
      <c r="D14" s="12">
        <f t="shared" si="2"/>
        <v>2136092.4</v>
      </c>
      <c r="E14" s="14">
        <f>A14*$D$5</f>
        <v>897000</v>
      </c>
      <c r="F14" s="14">
        <f t="shared" si="1"/>
        <v>-1239092.3999999999</v>
      </c>
      <c r="H14" s="13"/>
      <c r="J14" s="10"/>
    </row>
    <row r="15" spans="1:10" x14ac:dyDescent="0.2">
      <c r="A15" s="14">
        <f>A14+$E$5</f>
        <v>14000</v>
      </c>
      <c r="B15" s="14">
        <f t="shared" si="0"/>
        <v>1962342.3999999999</v>
      </c>
      <c r="C15" s="14">
        <f>A15*$C$5</f>
        <v>202708.33333333334</v>
      </c>
      <c r="D15" s="12">
        <f t="shared" si="2"/>
        <v>2165050.7333333334</v>
      </c>
      <c r="E15" s="14">
        <f>A15*$D$5</f>
        <v>1046500</v>
      </c>
      <c r="F15" s="14">
        <f t="shared" si="1"/>
        <v>-1118550.7333333334</v>
      </c>
      <c r="H15" s="13"/>
      <c r="J15" s="10"/>
    </row>
    <row r="16" spans="1:10" x14ac:dyDescent="0.2">
      <c r="A16" s="14">
        <f>A15+$E$5</f>
        <v>16000</v>
      </c>
      <c r="B16" s="14">
        <f t="shared" si="0"/>
        <v>1962342.3999999999</v>
      </c>
      <c r="C16" s="14">
        <f>A16*$C$5</f>
        <v>231666.66666666669</v>
      </c>
      <c r="D16" s="12">
        <f t="shared" si="2"/>
        <v>2194009.0666666664</v>
      </c>
      <c r="E16" s="14">
        <f>A16*$D$5</f>
        <v>1196000</v>
      </c>
      <c r="F16" s="14">
        <f t="shared" si="1"/>
        <v>-998009.06666666642</v>
      </c>
      <c r="H16" s="13"/>
      <c r="J16" s="10"/>
    </row>
    <row r="17" spans="1:10" x14ac:dyDescent="0.2">
      <c r="A17" s="14">
        <f>A16+$E$5</f>
        <v>18000</v>
      </c>
      <c r="B17" s="14">
        <f t="shared" si="0"/>
        <v>1962342.3999999999</v>
      </c>
      <c r="C17" s="14">
        <f>A17*$C$5</f>
        <v>260625.00000000003</v>
      </c>
      <c r="D17" s="12">
        <f t="shared" si="2"/>
        <v>2222967.4</v>
      </c>
      <c r="E17" s="14">
        <f>A17*$D$5</f>
        <v>1345500</v>
      </c>
      <c r="F17" s="14">
        <f t="shared" si="1"/>
        <v>-877467.39999999991</v>
      </c>
      <c r="H17" s="13"/>
      <c r="J17" s="10"/>
    </row>
    <row r="18" spans="1:10" x14ac:dyDescent="0.2">
      <c r="A18" s="14">
        <f>A17+$E$5</f>
        <v>20000</v>
      </c>
      <c r="B18" s="14">
        <f t="shared" si="0"/>
        <v>1962342.3999999999</v>
      </c>
      <c r="C18" s="14">
        <f>A18*$C$5</f>
        <v>289583.33333333337</v>
      </c>
      <c r="D18" s="12">
        <f t="shared" si="2"/>
        <v>2251925.7333333334</v>
      </c>
      <c r="E18" s="14">
        <f>A18*$D$5</f>
        <v>1495000</v>
      </c>
      <c r="F18" s="14">
        <f t="shared" si="1"/>
        <v>-756925.7333333334</v>
      </c>
      <c r="H18" s="13"/>
      <c r="J18" s="10"/>
    </row>
    <row r="19" spans="1:10" x14ac:dyDescent="0.2">
      <c r="A19" s="14">
        <f>A18+$E$5</f>
        <v>22000</v>
      </c>
      <c r="B19" s="14">
        <f t="shared" si="0"/>
        <v>1962342.3999999999</v>
      </c>
      <c r="C19" s="14">
        <f>A19*$C$5</f>
        <v>318541.66666666669</v>
      </c>
      <c r="D19" s="12">
        <f t="shared" si="2"/>
        <v>2280884.0666666664</v>
      </c>
      <c r="E19" s="14">
        <f>A19*$D$5</f>
        <v>1644500</v>
      </c>
      <c r="F19" s="14">
        <f t="shared" si="1"/>
        <v>-636384.06666666642</v>
      </c>
      <c r="H19" s="13"/>
      <c r="J19" s="10"/>
    </row>
    <row r="20" spans="1:10" x14ac:dyDescent="0.2">
      <c r="A20" s="14">
        <f>A19+$E$5</f>
        <v>24000</v>
      </c>
      <c r="B20" s="14">
        <f t="shared" si="0"/>
        <v>1962342.3999999999</v>
      </c>
      <c r="C20" s="14">
        <f>A20*$C$5</f>
        <v>347500</v>
      </c>
      <c r="D20" s="12">
        <f t="shared" si="2"/>
        <v>2309842.4</v>
      </c>
      <c r="E20" s="14">
        <f>A20*$D$5</f>
        <v>1794000</v>
      </c>
      <c r="F20" s="14">
        <f t="shared" si="1"/>
        <v>-515842.39999999991</v>
      </c>
      <c r="H20" s="13"/>
      <c r="J20" s="10"/>
    </row>
    <row r="21" spans="1:10" x14ac:dyDescent="0.2">
      <c r="A21" s="14">
        <f>A20+$E$5</f>
        <v>26000</v>
      </c>
      <c r="B21" s="14">
        <f t="shared" si="0"/>
        <v>1962342.3999999999</v>
      </c>
      <c r="C21" s="14">
        <f>A21*$C$5</f>
        <v>376458.33333333337</v>
      </c>
      <c r="D21" s="12">
        <f t="shared" si="2"/>
        <v>2338800.7333333334</v>
      </c>
      <c r="E21" s="14">
        <f>A21*$D$5</f>
        <v>1943500</v>
      </c>
      <c r="F21" s="14">
        <f t="shared" si="1"/>
        <v>-395300.7333333334</v>
      </c>
      <c r="H21" s="13"/>
      <c r="J21" s="10"/>
    </row>
    <row r="22" spans="1:10" x14ac:dyDescent="0.2">
      <c r="A22" s="14">
        <f>A21+$E$5</f>
        <v>28000</v>
      </c>
      <c r="B22" s="14">
        <f t="shared" si="0"/>
        <v>1962342.3999999999</v>
      </c>
      <c r="C22" s="14">
        <f>A22*$C$5</f>
        <v>405416.66666666669</v>
      </c>
      <c r="D22" s="12">
        <f t="shared" si="2"/>
        <v>2367759.0666666664</v>
      </c>
      <c r="E22" s="14">
        <f>A22*$D$5</f>
        <v>2093000</v>
      </c>
      <c r="F22" s="14">
        <f t="shared" si="1"/>
        <v>-274759.06666666642</v>
      </c>
      <c r="H22" s="13"/>
      <c r="J22" s="10"/>
    </row>
    <row r="23" spans="1:10" x14ac:dyDescent="0.2">
      <c r="A23" s="14">
        <f>A22+$E$5</f>
        <v>30000</v>
      </c>
      <c r="B23" s="14">
        <f t="shared" si="0"/>
        <v>1962342.3999999999</v>
      </c>
      <c r="C23" s="14">
        <f>A23*$C$5</f>
        <v>434375.00000000006</v>
      </c>
      <c r="D23" s="12">
        <f t="shared" si="2"/>
        <v>2396717.4</v>
      </c>
      <c r="E23" s="14">
        <f>A23*$D$5</f>
        <v>2242500</v>
      </c>
      <c r="F23" s="14">
        <f t="shared" si="1"/>
        <v>-154217.39999999991</v>
      </c>
      <c r="H23" s="13"/>
      <c r="J23" s="10"/>
    </row>
    <row r="24" spans="1:10" x14ac:dyDescent="0.2">
      <c r="A24" s="14">
        <f>A23+$E$5</f>
        <v>32000</v>
      </c>
      <c r="B24" s="14">
        <f t="shared" si="0"/>
        <v>1962342.3999999999</v>
      </c>
      <c r="C24" s="14">
        <f>A24*$C$5</f>
        <v>463333.33333333337</v>
      </c>
      <c r="D24" s="12">
        <f t="shared" si="2"/>
        <v>2425675.7333333334</v>
      </c>
      <c r="E24" s="14">
        <f>A24*$D$5</f>
        <v>2392000</v>
      </c>
      <c r="F24" s="14">
        <f t="shared" si="1"/>
        <v>-33675.733333333395</v>
      </c>
      <c r="H24" s="13"/>
      <c r="J24" s="10"/>
    </row>
    <row r="25" spans="1:10" x14ac:dyDescent="0.2">
      <c r="A25" s="14">
        <f>A24+$E$5</f>
        <v>34000</v>
      </c>
      <c r="B25" s="14">
        <f t="shared" si="0"/>
        <v>1962342.3999999999</v>
      </c>
      <c r="C25" s="14">
        <f>A25*$C$5</f>
        <v>492291.66666666669</v>
      </c>
      <c r="D25" s="12">
        <f t="shared" si="2"/>
        <v>2454634.0666666664</v>
      </c>
      <c r="E25" s="14">
        <f>A25*$D$5</f>
        <v>2541500</v>
      </c>
      <c r="F25" s="14">
        <f>E25-D25</f>
        <v>86865.933333333582</v>
      </c>
      <c r="H25" s="13"/>
      <c r="J25" s="10"/>
    </row>
    <row r="26" spans="1:10" x14ac:dyDescent="0.2">
      <c r="A26" s="14">
        <f>A25+$E$5</f>
        <v>36000</v>
      </c>
      <c r="B26" s="14">
        <f t="shared" si="0"/>
        <v>1962342.3999999999</v>
      </c>
      <c r="C26" s="14">
        <f>A26*$C$5</f>
        <v>521250.00000000006</v>
      </c>
      <c r="D26" s="12">
        <f t="shared" si="2"/>
        <v>2483592.4</v>
      </c>
      <c r="E26" s="14">
        <f>A26*$D$5</f>
        <v>2691000</v>
      </c>
      <c r="F26" s="14">
        <f t="shared" si="1"/>
        <v>207407.60000000009</v>
      </c>
      <c r="H26" s="13"/>
      <c r="J26" s="10"/>
    </row>
    <row r="27" spans="1:10" x14ac:dyDescent="0.2">
      <c r="A27" s="14">
        <f>A26+$E$5</f>
        <v>38000</v>
      </c>
      <c r="B27" s="14">
        <f t="shared" si="0"/>
        <v>1962342.3999999999</v>
      </c>
      <c r="C27" s="14">
        <f>A27*$C$5</f>
        <v>550208.33333333337</v>
      </c>
      <c r="D27" s="12">
        <f t="shared" si="2"/>
        <v>2512550.7333333334</v>
      </c>
      <c r="E27" s="14">
        <f>A27*$D$5</f>
        <v>2840500</v>
      </c>
      <c r="F27" s="14">
        <f t="shared" si="1"/>
        <v>327949.2666666666</v>
      </c>
      <c r="H27" s="13"/>
      <c r="J27" s="10"/>
    </row>
    <row r="28" spans="1:10" x14ac:dyDescent="0.2">
      <c r="A28" s="14">
        <f>A27+$E$5</f>
        <v>40000</v>
      </c>
      <c r="B28" s="14">
        <f t="shared" si="0"/>
        <v>1962342.3999999999</v>
      </c>
      <c r="C28" s="14">
        <f>A28*$C$5</f>
        <v>579166.66666666674</v>
      </c>
      <c r="D28" s="12">
        <f t="shared" si="2"/>
        <v>2541509.0666666664</v>
      </c>
      <c r="E28" s="14">
        <f>A28*$D$5</f>
        <v>2990000</v>
      </c>
      <c r="F28" s="14">
        <f t="shared" si="1"/>
        <v>448490.93333333358</v>
      </c>
      <c r="H28" s="13"/>
      <c r="J28" s="10"/>
    </row>
    <row r="29" spans="1:10" x14ac:dyDescent="0.2">
      <c r="A29" s="14">
        <f>A28+$E$5</f>
        <v>42000</v>
      </c>
      <c r="B29" s="14">
        <f t="shared" si="0"/>
        <v>1962342.3999999999</v>
      </c>
      <c r="C29" s="14">
        <f>A29*$C$5</f>
        <v>608125</v>
      </c>
      <c r="D29" s="12">
        <f t="shared" si="2"/>
        <v>2570467.4</v>
      </c>
      <c r="E29" s="14">
        <f>A29*$D$5</f>
        <v>3139500</v>
      </c>
      <c r="F29" s="14">
        <f t="shared" si="1"/>
        <v>569032.60000000009</v>
      </c>
      <c r="H29" s="13"/>
      <c r="J29" s="10"/>
    </row>
    <row r="30" spans="1:10" x14ac:dyDescent="0.2">
      <c r="A30" s="14">
        <f>A29+$E$5</f>
        <v>44000</v>
      </c>
      <c r="B30" s="14">
        <f t="shared" si="0"/>
        <v>1962342.3999999999</v>
      </c>
      <c r="C30" s="14">
        <f>A30*$C$5</f>
        <v>637083.33333333337</v>
      </c>
      <c r="D30" s="12">
        <f t="shared" si="2"/>
        <v>2599425.7333333334</v>
      </c>
      <c r="E30" s="14">
        <f>A30*$D$5</f>
        <v>3289000</v>
      </c>
      <c r="F30" s="14">
        <f t="shared" si="1"/>
        <v>689574.2666666666</v>
      </c>
      <c r="H30" s="13"/>
      <c r="J30" s="10"/>
    </row>
    <row r="31" spans="1:10" x14ac:dyDescent="0.2">
      <c r="A31" s="14">
        <f>A30+$E$5</f>
        <v>46000</v>
      </c>
      <c r="B31" s="14">
        <f t="shared" si="0"/>
        <v>1962342.3999999999</v>
      </c>
      <c r="C31" s="14">
        <f>A31*$C$5</f>
        <v>666041.66666666674</v>
      </c>
      <c r="D31" s="12">
        <f t="shared" si="2"/>
        <v>2628384.0666666664</v>
      </c>
      <c r="E31" s="14">
        <f>A31*$D$5</f>
        <v>3438500</v>
      </c>
      <c r="F31" s="14">
        <f t="shared" si="1"/>
        <v>810115.93333333358</v>
      </c>
      <c r="H31" s="13"/>
      <c r="J31" s="10"/>
    </row>
    <row r="32" spans="1:10" x14ac:dyDescent="0.2">
      <c r="A32" s="14">
        <f>A31+$E$5</f>
        <v>48000</v>
      </c>
      <c r="B32" s="14">
        <f t="shared" si="0"/>
        <v>1962342.3999999999</v>
      </c>
      <c r="C32" s="14">
        <f>A32*$C$5</f>
        <v>695000</v>
      </c>
      <c r="D32" s="12">
        <f t="shared" si="2"/>
        <v>2657342.4</v>
      </c>
      <c r="E32" s="14">
        <f>A32*$D$5</f>
        <v>3588000</v>
      </c>
      <c r="F32" s="14">
        <f t="shared" si="1"/>
        <v>930657.60000000009</v>
      </c>
      <c r="H32" s="13"/>
      <c r="J32" s="10"/>
    </row>
    <row r="33" spans="1:10" x14ac:dyDescent="0.2">
      <c r="A33" s="14">
        <f>A32+$E$5</f>
        <v>50000</v>
      </c>
      <c r="B33" s="14">
        <f t="shared" si="0"/>
        <v>1962342.3999999999</v>
      </c>
      <c r="C33" s="14">
        <f>A33*$C$5</f>
        <v>723958.33333333337</v>
      </c>
      <c r="D33" s="12">
        <f t="shared" si="2"/>
        <v>2686300.7333333334</v>
      </c>
      <c r="E33" s="14">
        <f>A33*$D$5</f>
        <v>3737500</v>
      </c>
      <c r="F33" s="14">
        <f t="shared" si="1"/>
        <v>1051199.2666666666</v>
      </c>
      <c r="H33" s="13"/>
      <c r="J33" s="10"/>
    </row>
    <row r="34" spans="1:10" x14ac:dyDescent="0.2">
      <c r="A34" s="14">
        <f>A33+$E$5</f>
        <v>52000</v>
      </c>
      <c r="B34" s="14">
        <f t="shared" si="0"/>
        <v>1962342.3999999999</v>
      </c>
      <c r="C34" s="14">
        <f>A34*$C$5</f>
        <v>752916.66666666674</v>
      </c>
      <c r="D34" s="12">
        <f t="shared" si="2"/>
        <v>2715259.0666666664</v>
      </c>
      <c r="E34" s="14">
        <f>A34*$D$5</f>
        <v>3887000</v>
      </c>
      <c r="F34" s="14">
        <f t="shared" si="1"/>
        <v>1171740.9333333336</v>
      </c>
      <c r="H34" s="13"/>
      <c r="J34" s="10"/>
    </row>
    <row r="35" spans="1:10" x14ac:dyDescent="0.2">
      <c r="A35" s="14">
        <f>A34+$E$5</f>
        <v>54000</v>
      </c>
      <c r="B35" s="14">
        <f t="shared" si="0"/>
        <v>1962342.3999999999</v>
      </c>
      <c r="C35" s="14">
        <f>A35*$C$5</f>
        <v>781875.00000000012</v>
      </c>
      <c r="D35" s="12">
        <f t="shared" si="2"/>
        <v>2744217.4</v>
      </c>
      <c r="E35" s="14">
        <f>A35*$D$5</f>
        <v>4036500</v>
      </c>
      <c r="F35" s="14">
        <f t="shared" si="1"/>
        <v>1292282.6000000001</v>
      </c>
      <c r="H35" s="13"/>
      <c r="J35" s="10"/>
    </row>
    <row r="36" spans="1:10" x14ac:dyDescent="0.2">
      <c r="A36" s="14">
        <f>A35+$E$5</f>
        <v>56000</v>
      </c>
      <c r="B36" s="14">
        <f t="shared" si="0"/>
        <v>1962342.3999999999</v>
      </c>
      <c r="C36" s="14">
        <f>A36*$C$5</f>
        <v>810833.33333333337</v>
      </c>
      <c r="D36" s="12">
        <f t="shared" si="2"/>
        <v>2773175.7333333334</v>
      </c>
      <c r="E36" s="14">
        <f>A36*$D$5</f>
        <v>4186000</v>
      </c>
      <c r="F36" s="14">
        <f t="shared" si="1"/>
        <v>1412824.2666666666</v>
      </c>
      <c r="H36" s="13"/>
      <c r="J36" s="10"/>
    </row>
    <row r="37" spans="1:10" x14ac:dyDescent="0.2">
      <c r="A37" s="14">
        <f>A36+$E$5</f>
        <v>58000</v>
      </c>
      <c r="B37" s="14">
        <f t="shared" si="0"/>
        <v>1962342.3999999999</v>
      </c>
      <c r="C37" s="14">
        <f>A37*$C$5</f>
        <v>839791.66666666674</v>
      </c>
      <c r="D37" s="12">
        <f t="shared" si="2"/>
        <v>2802134.0666666664</v>
      </c>
      <c r="E37" s="14">
        <f>A37*$D$5</f>
        <v>4335500</v>
      </c>
      <c r="F37" s="14">
        <f t="shared" si="1"/>
        <v>1533365.9333333336</v>
      </c>
      <c r="H37" s="13"/>
      <c r="J37" s="10"/>
    </row>
    <row r="38" spans="1:10" x14ac:dyDescent="0.2">
      <c r="A38" s="14">
        <f>A37+$E$5</f>
        <v>60000</v>
      </c>
      <c r="B38" s="14">
        <f t="shared" si="0"/>
        <v>1962342.3999999999</v>
      </c>
      <c r="C38" s="14">
        <f>A38*$C$5</f>
        <v>868750.00000000012</v>
      </c>
      <c r="D38" s="12">
        <f t="shared" si="2"/>
        <v>2831092.4</v>
      </c>
      <c r="E38" s="14">
        <f>A38*$D$5</f>
        <v>4485000</v>
      </c>
      <c r="F38" s="14">
        <f t="shared" si="1"/>
        <v>1653907.6</v>
      </c>
      <c r="H38" s="13"/>
      <c r="J38" s="10"/>
    </row>
    <row r="39" spans="1:10" x14ac:dyDescent="0.2">
      <c r="A39" s="14">
        <f>A38+$E$5</f>
        <v>62000</v>
      </c>
      <c r="B39" s="14">
        <f t="shared" si="0"/>
        <v>1962342.3999999999</v>
      </c>
      <c r="C39" s="14">
        <f>A39*$C$5</f>
        <v>897708.33333333337</v>
      </c>
      <c r="D39" s="12">
        <f t="shared" si="2"/>
        <v>2860050.7333333334</v>
      </c>
      <c r="E39" s="14">
        <f>A39*$D$5</f>
        <v>4634500</v>
      </c>
      <c r="F39" s="14">
        <f t="shared" si="1"/>
        <v>1774449.2666666666</v>
      </c>
      <c r="H39" s="13"/>
      <c r="J39" s="10"/>
    </row>
    <row r="40" spans="1:10" x14ac:dyDescent="0.2">
      <c r="A40" s="14">
        <f>A39+$E$5</f>
        <v>64000</v>
      </c>
      <c r="B40" s="14">
        <f t="shared" si="0"/>
        <v>1962342.3999999999</v>
      </c>
      <c r="C40" s="14">
        <f>A40*$C$5</f>
        <v>926666.66666666674</v>
      </c>
      <c r="D40" s="12">
        <f t="shared" si="2"/>
        <v>2889009.0666666664</v>
      </c>
      <c r="E40" s="14">
        <f>A40*$D$5</f>
        <v>4784000</v>
      </c>
      <c r="F40" s="14">
        <f t="shared" si="1"/>
        <v>1894990.9333333336</v>
      </c>
      <c r="H40" s="13"/>
      <c r="J40" s="10"/>
    </row>
    <row r="41" spans="1:10" x14ac:dyDescent="0.2">
      <c r="A41" s="14">
        <f>A40+$E$5</f>
        <v>66000</v>
      </c>
      <c r="B41" s="14">
        <f t="shared" si="0"/>
        <v>1962342.3999999999</v>
      </c>
      <c r="C41" s="14">
        <f>A41*$C$5</f>
        <v>955625.00000000012</v>
      </c>
      <c r="D41" s="12">
        <f t="shared" si="2"/>
        <v>2917967.4</v>
      </c>
      <c r="E41" s="14">
        <f>A41*$D$5</f>
        <v>4933500</v>
      </c>
      <c r="F41" s="14">
        <f t="shared" si="1"/>
        <v>2015532.6</v>
      </c>
      <c r="H41" s="13"/>
      <c r="J41" s="10"/>
    </row>
    <row r="42" spans="1:10" x14ac:dyDescent="0.2">
      <c r="A42" s="10"/>
      <c r="B42" s="10"/>
      <c r="C42" s="10"/>
      <c r="E42" s="10"/>
      <c r="F42" s="10"/>
      <c r="G42" s="10"/>
      <c r="H42" s="10"/>
      <c r="I42" s="10"/>
      <c r="J42" s="10"/>
    </row>
    <row r="43" spans="1:10" x14ac:dyDescent="0.2">
      <c r="A43" s="10"/>
      <c r="B43" s="10"/>
      <c r="C43" s="10"/>
      <c r="E43" s="10"/>
      <c r="F43" s="10"/>
      <c r="G43" s="10"/>
      <c r="H43" s="10"/>
      <c r="I43" s="10"/>
      <c r="J43" s="10"/>
    </row>
    <row r="44" spans="1:10" x14ac:dyDescent="0.2">
      <c r="A44" s="10"/>
      <c r="B44" s="10"/>
      <c r="C44" s="10"/>
      <c r="E44" s="10"/>
      <c r="F44" s="10"/>
      <c r="G44" s="10"/>
      <c r="H44" s="10"/>
      <c r="I44" s="10"/>
      <c r="J44" s="10"/>
    </row>
    <row r="45" spans="1:10" x14ac:dyDescent="0.2">
      <c r="A45" s="10"/>
      <c r="B45" s="10"/>
      <c r="C45" s="10"/>
      <c r="E45" s="10"/>
      <c r="F45" s="10"/>
      <c r="G45" s="10"/>
      <c r="H45" s="10"/>
      <c r="I45" s="10"/>
      <c r="J45" s="10"/>
    </row>
    <row r="46" spans="1:10" x14ac:dyDescent="0.2">
      <c r="A46" s="10"/>
      <c r="B46" s="10"/>
      <c r="C46" s="10"/>
      <c r="E46" s="10"/>
      <c r="F46" s="10"/>
      <c r="G46" s="10"/>
      <c r="H46" s="10"/>
      <c r="I46" s="10"/>
      <c r="J46" s="10"/>
    </row>
    <row r="47" spans="1:10" x14ac:dyDescent="0.2">
      <c r="A47" s="10"/>
      <c r="B47" s="10"/>
      <c r="C47" s="10"/>
      <c r="E47" s="10"/>
      <c r="F47" s="10"/>
      <c r="G47" s="10"/>
      <c r="H47" s="10"/>
      <c r="I47" s="10"/>
      <c r="J47" s="10"/>
    </row>
    <row r="48" spans="1:10" x14ac:dyDescent="0.2">
      <c r="A48" s="10"/>
      <c r="B48" s="10"/>
      <c r="C48" s="10"/>
      <c r="E48" s="10"/>
      <c r="F48" s="10"/>
      <c r="G48" s="10"/>
      <c r="H48" s="10"/>
      <c r="I48" s="10"/>
      <c r="J48" s="10"/>
    </row>
    <row r="49" spans="1:10" x14ac:dyDescent="0.2">
      <c r="A49" s="10"/>
      <c r="B49" s="10"/>
      <c r="C49" s="10"/>
      <c r="E49" s="10"/>
      <c r="F49" s="10"/>
      <c r="G49" s="10"/>
      <c r="H49" s="10"/>
      <c r="I49" s="10"/>
      <c r="J49" s="10"/>
    </row>
    <row r="50" spans="1:10" x14ac:dyDescent="0.2">
      <c r="A50" s="10"/>
      <c r="B50" s="10"/>
      <c r="C50" s="10"/>
      <c r="E50" s="10"/>
      <c r="F50" s="10"/>
      <c r="G50" s="10"/>
      <c r="H50" s="10"/>
      <c r="I50" s="10"/>
      <c r="J50" s="10"/>
    </row>
    <row r="51" spans="1:10" x14ac:dyDescent="0.2">
      <c r="A51" s="10"/>
      <c r="B51" s="10"/>
      <c r="C51" s="10"/>
      <c r="E51" s="10"/>
      <c r="F51" s="10"/>
      <c r="G51" s="10"/>
      <c r="H51" s="10"/>
      <c r="I51" s="10"/>
      <c r="J51" s="10"/>
    </row>
    <row r="52" spans="1:10" x14ac:dyDescent="0.2">
      <c r="A52" s="10"/>
      <c r="B52" s="10"/>
      <c r="C52" s="10"/>
      <c r="E52" s="10"/>
      <c r="F52" s="10"/>
      <c r="G52" s="10"/>
      <c r="H52" s="10"/>
      <c r="I52" s="10"/>
      <c r="J52" s="10"/>
    </row>
    <row r="53" spans="1:10" x14ac:dyDescent="0.2">
      <c r="A53" s="10"/>
      <c r="B53" s="10"/>
      <c r="C53" s="10"/>
      <c r="E53" s="10"/>
      <c r="F53" s="10"/>
      <c r="G53" s="10"/>
      <c r="H53" s="10"/>
      <c r="I53" s="10"/>
      <c r="J53" s="10"/>
    </row>
    <row r="54" spans="1:10" x14ac:dyDescent="0.2">
      <c r="A54" s="10"/>
      <c r="B54" s="10"/>
      <c r="C54" s="10"/>
      <c r="E54" s="10"/>
      <c r="F54" s="10"/>
      <c r="G54" s="10"/>
      <c r="H54" s="10"/>
      <c r="I54" s="10"/>
      <c r="J54" s="10"/>
    </row>
    <row r="55" spans="1:10" x14ac:dyDescent="0.2">
      <c r="A55" s="10"/>
      <c r="B55" s="10"/>
      <c r="C55" s="10"/>
      <c r="E55" s="10"/>
      <c r="F55" s="10"/>
      <c r="G55" s="10"/>
      <c r="H55" s="10"/>
      <c r="I55" s="10"/>
      <c r="J55" s="10"/>
    </row>
    <row r="56" spans="1:10" x14ac:dyDescent="0.2">
      <c r="A56" s="10"/>
      <c r="B56" s="10"/>
      <c r="C56" s="10"/>
      <c r="E56" s="10"/>
      <c r="F56" s="10"/>
      <c r="G56" s="10"/>
      <c r="H56" s="10"/>
      <c r="I56" s="10"/>
      <c r="J56" s="10"/>
    </row>
    <row r="57" spans="1:10" x14ac:dyDescent="0.2">
      <c r="A57" s="10"/>
      <c r="B57" s="10"/>
      <c r="C57" s="10"/>
      <c r="E57" s="10"/>
      <c r="F57" s="10"/>
      <c r="G57" s="10"/>
      <c r="H57" s="10"/>
      <c r="I57" s="10"/>
      <c r="J57" s="10"/>
    </row>
    <row r="58" spans="1:10" x14ac:dyDescent="0.2">
      <c r="A58" s="10"/>
      <c r="B58" s="10"/>
      <c r="C58" s="10"/>
      <c r="E58" s="10"/>
      <c r="F58" s="10"/>
      <c r="G58" s="10"/>
      <c r="H58" s="10"/>
      <c r="I58" s="10"/>
      <c r="J58" s="10"/>
    </row>
    <row r="59" spans="1:10" x14ac:dyDescent="0.2">
      <c r="A59" s="10"/>
      <c r="B59" s="10"/>
      <c r="C59" s="10"/>
      <c r="E59" s="10"/>
      <c r="F59" s="10"/>
      <c r="G59" s="10"/>
      <c r="H59" s="10"/>
      <c r="I59" s="10"/>
      <c r="J59" s="10"/>
    </row>
    <row r="60" spans="1:10" x14ac:dyDescent="0.2">
      <c r="A60" s="10"/>
      <c r="B60" s="10"/>
      <c r="C60" s="10"/>
      <c r="E60" s="10"/>
      <c r="F60" s="10"/>
      <c r="G60" s="10"/>
      <c r="H60" s="10"/>
      <c r="I60" s="10"/>
      <c r="J60" s="10"/>
    </row>
    <row r="61" spans="1:10" x14ac:dyDescent="0.2">
      <c r="A61" s="10"/>
      <c r="B61" s="10"/>
      <c r="C61" s="10"/>
      <c r="E61" s="10"/>
      <c r="F61" s="10"/>
      <c r="G61" s="10"/>
      <c r="H61" s="10"/>
      <c r="I61" s="10"/>
      <c r="J61" s="10"/>
    </row>
    <row r="62" spans="1:10" x14ac:dyDescent="0.2">
      <c r="A62" s="10"/>
      <c r="B62" s="10"/>
      <c r="C62" s="10"/>
      <c r="E62" s="10"/>
      <c r="F62" s="10"/>
      <c r="G62" s="10"/>
      <c r="H62" s="10"/>
      <c r="I62" s="10"/>
      <c r="J62" s="10"/>
    </row>
    <row r="63" spans="1:10" x14ac:dyDescent="0.2">
      <c r="A63" s="10"/>
      <c r="B63" s="10"/>
      <c r="C63" s="10"/>
      <c r="E63" s="10"/>
      <c r="F63" s="10"/>
      <c r="G63" s="10"/>
      <c r="H63" s="10"/>
      <c r="I63" s="10"/>
      <c r="J63" s="10"/>
    </row>
    <row r="64" spans="1:10" x14ac:dyDescent="0.2">
      <c r="A64" s="10"/>
      <c r="B64" s="10"/>
      <c r="C64" s="10"/>
      <c r="E64" s="10"/>
      <c r="F64" s="10"/>
      <c r="G64" s="10"/>
      <c r="H64" s="10"/>
      <c r="I64" s="10"/>
      <c r="J64" s="10"/>
    </row>
    <row r="65" spans="1:10" x14ac:dyDescent="0.2">
      <c r="A65" s="10"/>
      <c r="B65" s="10"/>
      <c r="C65" s="10"/>
      <c r="E65" s="10"/>
      <c r="F65" s="10"/>
      <c r="G65" s="10"/>
      <c r="H65" s="10"/>
      <c r="I65" s="10"/>
      <c r="J65" s="10"/>
    </row>
    <row r="66" spans="1:10" x14ac:dyDescent="0.2">
      <c r="A66" s="10"/>
      <c r="B66" s="10"/>
      <c r="C66" s="10"/>
      <c r="E66" s="10"/>
      <c r="F66" s="10"/>
      <c r="G66" s="10"/>
      <c r="H66" s="10"/>
      <c r="I66" s="10"/>
      <c r="J66" s="10"/>
    </row>
    <row r="67" spans="1:10" x14ac:dyDescent="0.2">
      <c r="A67" s="10"/>
      <c r="B67" s="10"/>
      <c r="C67" s="10"/>
      <c r="E67" s="10"/>
      <c r="F67" s="10"/>
      <c r="G67" s="10"/>
      <c r="H67" s="10"/>
      <c r="I67" s="10"/>
      <c r="J67" s="10"/>
    </row>
    <row r="68" spans="1:10" x14ac:dyDescent="0.2">
      <c r="A68" s="10"/>
      <c r="B68" s="10"/>
      <c r="C68" s="10"/>
      <c r="E68" s="10"/>
      <c r="F68" s="10"/>
      <c r="G68" s="10"/>
      <c r="H68" s="10"/>
      <c r="I68" s="10"/>
      <c r="J68" s="10"/>
    </row>
    <row r="69" spans="1:10" x14ac:dyDescent="0.2">
      <c r="A69" s="10"/>
      <c r="B69" s="10"/>
      <c r="C69" s="10"/>
      <c r="E69" s="10"/>
      <c r="F69" s="10"/>
      <c r="G69" s="10"/>
      <c r="H69" s="10"/>
      <c r="I69" s="10"/>
      <c r="J69" s="10"/>
    </row>
    <row r="70" spans="1:10" x14ac:dyDescent="0.2">
      <c r="A70" s="10"/>
      <c r="B70" s="10"/>
      <c r="C70" s="10"/>
      <c r="E70" s="10"/>
      <c r="F70" s="10"/>
      <c r="G70" s="10"/>
      <c r="H70" s="10"/>
      <c r="I70" s="10"/>
      <c r="J70" s="10"/>
    </row>
    <row r="71" spans="1:10" x14ac:dyDescent="0.2">
      <c r="A71" s="10"/>
      <c r="B71" s="10"/>
      <c r="C71" s="10"/>
      <c r="E71" s="10"/>
      <c r="F71" s="10"/>
      <c r="G71" s="10"/>
      <c r="H71" s="10"/>
      <c r="I71" s="10"/>
      <c r="J71" s="10"/>
    </row>
    <row r="72" spans="1:10" x14ac:dyDescent="0.2">
      <c r="A72" s="10"/>
      <c r="B72" s="10"/>
      <c r="C72" s="10"/>
      <c r="E72" s="10"/>
      <c r="F72" s="10"/>
      <c r="G72" s="10"/>
      <c r="H72" s="10"/>
      <c r="I72" s="10"/>
      <c r="J72" s="10"/>
    </row>
    <row r="73" spans="1:10" x14ac:dyDescent="0.2">
      <c r="A73" s="10"/>
      <c r="B73" s="10"/>
      <c r="C73" s="10"/>
      <c r="E73" s="10"/>
      <c r="F73" s="10"/>
      <c r="G73" s="10"/>
      <c r="H73" s="10"/>
      <c r="I73" s="10"/>
      <c r="J73" s="10"/>
    </row>
    <row r="74" spans="1:10" x14ac:dyDescent="0.2">
      <c r="A74" s="10"/>
      <c r="B74" s="10"/>
      <c r="C74" s="10"/>
      <c r="E74" s="10"/>
      <c r="F74" s="10"/>
      <c r="G74" s="10"/>
      <c r="H74" s="10"/>
      <c r="I74" s="10"/>
      <c r="J74" s="10"/>
    </row>
    <row r="75" spans="1:10" x14ac:dyDescent="0.2">
      <c r="A75" s="10"/>
      <c r="B75" s="10"/>
      <c r="C75" s="10"/>
      <c r="E75" s="10"/>
      <c r="F75" s="10"/>
      <c r="G75" s="10"/>
      <c r="H75" s="10"/>
      <c r="I75" s="10"/>
      <c r="J75" s="10"/>
    </row>
    <row r="76" spans="1:10" x14ac:dyDescent="0.2">
      <c r="A76" s="10"/>
      <c r="B76" s="10"/>
      <c r="C76" s="10"/>
      <c r="E76" s="10"/>
      <c r="F76" s="10"/>
      <c r="G76" s="10"/>
      <c r="H76" s="10"/>
      <c r="I76" s="10"/>
      <c r="J76" s="10"/>
    </row>
    <row r="77" spans="1:10" x14ac:dyDescent="0.2">
      <c r="A77" s="10"/>
      <c r="B77" s="10"/>
      <c r="C77" s="10"/>
      <c r="E77" s="10"/>
      <c r="F77" s="10"/>
      <c r="G77" s="10"/>
      <c r="H77" s="10"/>
      <c r="I77" s="10"/>
      <c r="J77" s="10"/>
    </row>
    <row r="78" spans="1:10" x14ac:dyDescent="0.2">
      <c r="A78" s="10"/>
      <c r="B78" s="10"/>
      <c r="C78" s="10"/>
      <c r="E78" s="10"/>
      <c r="F78" s="10"/>
      <c r="G78" s="10"/>
      <c r="H78" s="10"/>
      <c r="I78" s="10"/>
      <c r="J78" s="10"/>
    </row>
    <row r="79" spans="1:10" x14ac:dyDescent="0.2">
      <c r="A79" s="10"/>
      <c r="B79" s="10"/>
      <c r="C79" s="10"/>
      <c r="E79" s="10"/>
      <c r="F79" s="10"/>
      <c r="G79" s="10"/>
      <c r="H79" s="10"/>
      <c r="I79" s="10"/>
      <c r="J79" s="10"/>
    </row>
    <row r="80" spans="1:10" x14ac:dyDescent="0.2">
      <c r="A80" s="10"/>
      <c r="B80" s="10"/>
      <c r="C80" s="10"/>
      <c r="E80" s="10"/>
      <c r="F80" s="10"/>
      <c r="G80" s="10"/>
      <c r="H80" s="10"/>
      <c r="I80" s="10"/>
      <c r="J80" s="10"/>
    </row>
    <row r="81" spans="1:10" x14ac:dyDescent="0.2">
      <c r="A81" s="10"/>
      <c r="B81" s="10"/>
      <c r="C81" s="10"/>
      <c r="E81" s="10"/>
      <c r="F81" s="10"/>
      <c r="G81" s="10"/>
      <c r="H81" s="10"/>
      <c r="I81" s="10"/>
      <c r="J81" s="10"/>
    </row>
    <row r="82" spans="1:10" x14ac:dyDescent="0.2">
      <c r="A82" s="10"/>
      <c r="B82" s="10"/>
      <c r="C82" s="10"/>
      <c r="E82" s="10"/>
      <c r="F82" s="10"/>
      <c r="G82" s="10"/>
      <c r="H82" s="10"/>
      <c r="I82" s="10"/>
      <c r="J82" s="10"/>
    </row>
    <row r="83" spans="1:10" x14ac:dyDescent="0.2">
      <c r="A83" s="10"/>
      <c r="B83" s="10"/>
      <c r="C83" s="10"/>
      <c r="E83" s="10"/>
      <c r="F83" s="10"/>
      <c r="G83" s="10"/>
      <c r="H83" s="10"/>
      <c r="I83" s="10"/>
      <c r="J83" s="10"/>
    </row>
    <row r="84" spans="1:10" x14ac:dyDescent="0.2">
      <c r="A84" s="10"/>
      <c r="B84" s="10"/>
      <c r="C84" s="10"/>
      <c r="E84" s="10"/>
      <c r="F84" s="10"/>
      <c r="G84" s="10"/>
      <c r="H84" s="10"/>
      <c r="I84" s="10"/>
      <c r="J84" s="10"/>
    </row>
    <row r="85" spans="1:10" x14ac:dyDescent="0.2">
      <c r="A85" s="10"/>
      <c r="B85" s="10"/>
      <c r="C85" s="10"/>
      <c r="E85" s="10"/>
      <c r="F85" s="10"/>
      <c r="G85" s="10"/>
      <c r="H85" s="10"/>
      <c r="I85" s="10"/>
      <c r="J85" s="10"/>
    </row>
    <row r="86" spans="1:10" x14ac:dyDescent="0.2">
      <c r="A86" s="10"/>
      <c r="B86" s="10"/>
      <c r="C86" s="10"/>
      <c r="E86" s="10"/>
      <c r="F86" s="10"/>
      <c r="G86" s="10"/>
      <c r="H86" s="10"/>
      <c r="I86" s="10"/>
      <c r="J86" s="10"/>
    </row>
    <row r="87" spans="1:10" x14ac:dyDescent="0.2">
      <c r="A87" s="10"/>
      <c r="B87" s="10"/>
      <c r="C87" s="10"/>
      <c r="E87" s="10"/>
      <c r="F87" s="10"/>
      <c r="G87" s="10"/>
      <c r="H87" s="10"/>
      <c r="I87" s="10"/>
      <c r="J87" s="10"/>
    </row>
    <row r="88" spans="1:10" x14ac:dyDescent="0.2">
      <c r="A88" s="10"/>
      <c r="B88" s="10"/>
      <c r="C88" s="10"/>
      <c r="E88" s="10"/>
      <c r="F88" s="10"/>
      <c r="G88" s="10"/>
      <c r="H88" s="10"/>
      <c r="I88" s="10"/>
      <c r="J88" s="10"/>
    </row>
    <row r="89" spans="1:10" x14ac:dyDescent="0.2">
      <c r="A89" s="10"/>
      <c r="B89" s="10"/>
      <c r="C89" s="10"/>
      <c r="E89" s="10"/>
      <c r="F89" s="10"/>
      <c r="G89" s="10"/>
      <c r="H89" s="10"/>
      <c r="I89" s="10"/>
      <c r="J89" s="10"/>
    </row>
    <row r="90" spans="1:10" x14ac:dyDescent="0.2">
      <c r="A90" s="10"/>
      <c r="B90" s="10"/>
      <c r="C90" s="10"/>
      <c r="E90" s="10"/>
      <c r="F90" s="10"/>
      <c r="G90" s="10"/>
      <c r="H90" s="10"/>
      <c r="I90" s="10"/>
      <c r="J90" s="10"/>
    </row>
    <row r="91" spans="1:10" x14ac:dyDescent="0.2">
      <c r="A91" s="10"/>
      <c r="B91" s="10"/>
      <c r="C91" s="10"/>
      <c r="E91" s="10"/>
      <c r="F91" s="10"/>
      <c r="G91" s="10"/>
      <c r="H91" s="10"/>
      <c r="I91" s="10"/>
      <c r="J91" s="10"/>
    </row>
    <row r="92" spans="1:10" x14ac:dyDescent="0.2">
      <c r="A92" s="10"/>
      <c r="B92" s="10"/>
      <c r="C92" s="10"/>
      <c r="E92" s="10"/>
      <c r="F92" s="10"/>
      <c r="G92" s="10"/>
      <c r="H92" s="10"/>
      <c r="I92" s="10"/>
      <c r="J92" s="10"/>
    </row>
    <row r="93" spans="1:10" x14ac:dyDescent="0.2">
      <c r="A93" s="10"/>
      <c r="B93" s="10"/>
      <c r="C93" s="10"/>
      <c r="E93" s="10"/>
      <c r="F93" s="10"/>
      <c r="G93" s="10"/>
      <c r="H93" s="10"/>
      <c r="I93" s="10"/>
      <c r="J93" s="10"/>
    </row>
    <row r="94" spans="1:10" x14ac:dyDescent="0.2">
      <c r="A94" s="10"/>
      <c r="B94" s="10"/>
      <c r="C94" s="10"/>
      <c r="E94" s="10"/>
      <c r="F94" s="10"/>
      <c r="G94" s="10"/>
      <c r="H94" s="10"/>
      <c r="I94" s="10"/>
      <c r="J94" s="10"/>
    </row>
    <row r="95" spans="1:10" x14ac:dyDescent="0.2">
      <c r="A95" s="10"/>
      <c r="B95" s="10"/>
      <c r="C95" s="10"/>
      <c r="E95" s="10"/>
      <c r="F95" s="10"/>
      <c r="G95" s="10"/>
      <c r="H95" s="10"/>
      <c r="I95" s="10"/>
      <c r="J95" s="10"/>
    </row>
    <row r="96" spans="1:10" x14ac:dyDescent="0.2">
      <c r="A96" s="10"/>
      <c r="B96" s="10"/>
      <c r="C96" s="10"/>
      <c r="E96" s="10"/>
      <c r="F96" s="10"/>
      <c r="G96" s="10"/>
      <c r="H96" s="10"/>
      <c r="I96" s="10"/>
      <c r="J96" s="10"/>
    </row>
    <row r="97" spans="1:10" x14ac:dyDescent="0.2">
      <c r="A97" s="10"/>
      <c r="B97" s="10"/>
      <c r="C97" s="10"/>
      <c r="E97" s="10"/>
      <c r="F97" s="10"/>
      <c r="G97" s="10"/>
      <c r="H97" s="10"/>
      <c r="I97" s="10"/>
      <c r="J97" s="10"/>
    </row>
    <row r="98" spans="1:10" x14ac:dyDescent="0.2">
      <c r="A98" s="10"/>
      <c r="B98" s="10"/>
      <c r="C98" s="10"/>
      <c r="E98" s="10"/>
      <c r="F98" s="10"/>
      <c r="G98" s="10"/>
      <c r="H98" s="10"/>
      <c r="I98" s="10"/>
      <c r="J98" s="10"/>
    </row>
    <row r="99" spans="1:10" x14ac:dyDescent="0.2">
      <c r="A99" s="10"/>
      <c r="B99" s="10"/>
      <c r="C99" s="10"/>
      <c r="E99" s="10"/>
      <c r="F99" s="10"/>
      <c r="G99" s="10"/>
      <c r="H99" s="10"/>
      <c r="I99" s="10"/>
      <c r="J99" s="10"/>
    </row>
    <row r="100" spans="1:10" x14ac:dyDescent="0.2">
      <c r="A100" s="10"/>
      <c r="B100" s="10"/>
      <c r="C100" s="10"/>
      <c r="E100" s="10"/>
      <c r="F100" s="10"/>
      <c r="G100" s="10"/>
      <c r="H100" s="10"/>
      <c r="I100" s="10"/>
      <c r="J100" s="10"/>
    </row>
    <row r="101" spans="1:10" x14ac:dyDescent="0.2">
      <c r="A101" s="10"/>
      <c r="B101" s="10"/>
      <c r="C101" s="10"/>
      <c r="E101" s="10"/>
      <c r="F101" s="10"/>
      <c r="G101" s="10"/>
      <c r="H101" s="10"/>
      <c r="I101" s="10"/>
      <c r="J101" s="10"/>
    </row>
    <row r="102" spans="1:10" x14ac:dyDescent="0.2">
      <c r="A102" s="10"/>
      <c r="B102" s="10"/>
      <c r="C102" s="10"/>
      <c r="E102" s="10"/>
      <c r="F102" s="10"/>
      <c r="G102" s="10"/>
      <c r="H102" s="10"/>
      <c r="I102" s="10"/>
      <c r="J102" s="10"/>
    </row>
    <row r="103" spans="1:10" x14ac:dyDescent="0.2">
      <c r="A103" s="10"/>
      <c r="B103" s="10"/>
      <c r="C103" s="10"/>
      <c r="E103" s="10"/>
      <c r="F103" s="10"/>
      <c r="G103" s="10"/>
      <c r="H103" s="10"/>
      <c r="I103" s="10"/>
      <c r="J103" s="10"/>
    </row>
    <row r="104" spans="1:10" x14ac:dyDescent="0.2">
      <c r="A104" s="10"/>
      <c r="B104" s="10"/>
      <c r="C104" s="10"/>
      <c r="E104" s="10"/>
      <c r="F104" s="10"/>
      <c r="G104" s="10"/>
      <c r="H104" s="10"/>
      <c r="I104" s="10"/>
      <c r="J104" s="10"/>
    </row>
    <row r="105" spans="1:10" x14ac:dyDescent="0.2">
      <c r="A105" s="10"/>
      <c r="B105" s="10"/>
      <c r="C105" s="10"/>
      <c r="E105" s="10"/>
      <c r="F105" s="10"/>
      <c r="G105" s="10"/>
      <c r="H105" s="10"/>
      <c r="I105" s="10"/>
      <c r="J105" s="10"/>
    </row>
    <row r="106" spans="1:10" x14ac:dyDescent="0.2">
      <c r="A106" s="10"/>
      <c r="B106" s="10"/>
      <c r="C106" s="10"/>
      <c r="E106" s="10"/>
      <c r="F106" s="10"/>
      <c r="G106" s="10"/>
      <c r="H106" s="10"/>
      <c r="I106" s="10"/>
      <c r="J106" s="10"/>
    </row>
    <row r="107" spans="1:10" x14ac:dyDescent="0.2">
      <c r="A107" s="10"/>
      <c r="B107" s="10"/>
      <c r="C107" s="10"/>
      <c r="E107" s="10"/>
      <c r="F107" s="10"/>
      <c r="G107" s="10"/>
      <c r="H107" s="10"/>
      <c r="I107" s="10"/>
      <c r="J107" s="10"/>
    </row>
    <row r="108" spans="1:10" x14ac:dyDescent="0.2">
      <c r="A108" s="10"/>
      <c r="B108" s="10"/>
      <c r="C108" s="10"/>
      <c r="E108" s="10"/>
      <c r="F108" s="10"/>
      <c r="G108" s="10"/>
      <c r="H108" s="10"/>
      <c r="I108" s="10"/>
      <c r="J108" s="10"/>
    </row>
    <row r="109" spans="1:10" x14ac:dyDescent="0.2">
      <c r="A109" s="10"/>
      <c r="B109" s="10"/>
      <c r="C109" s="10"/>
      <c r="E109" s="10"/>
      <c r="F109" s="10"/>
      <c r="G109" s="10"/>
      <c r="H109" s="10"/>
      <c r="I109" s="10"/>
      <c r="J109" s="10"/>
    </row>
    <row r="110" spans="1:10" x14ac:dyDescent="0.2">
      <c r="A110" s="10"/>
      <c r="B110" s="10"/>
      <c r="C110" s="10"/>
      <c r="E110" s="10"/>
      <c r="F110" s="10"/>
      <c r="G110" s="10"/>
      <c r="H110" s="10"/>
      <c r="I110" s="10"/>
      <c r="J110" s="10"/>
    </row>
    <row r="111" spans="1:10" x14ac:dyDescent="0.2">
      <c r="A111" s="10"/>
      <c r="B111" s="10"/>
      <c r="C111" s="10"/>
      <c r="E111" s="10"/>
      <c r="F111" s="10"/>
      <c r="G111" s="10"/>
      <c r="H111" s="10"/>
      <c r="I111" s="10"/>
      <c r="J111" s="10"/>
    </row>
    <row r="112" spans="1:10" x14ac:dyDescent="0.2">
      <c r="A112" s="10"/>
      <c r="B112" s="10"/>
      <c r="C112" s="10"/>
      <c r="E112" s="10"/>
      <c r="F112" s="10"/>
      <c r="G112" s="10"/>
      <c r="H112" s="10"/>
      <c r="I112" s="10"/>
      <c r="J112" s="10"/>
    </row>
    <row r="113" spans="1:10" x14ac:dyDescent="0.2">
      <c r="A113" s="10"/>
      <c r="B113" s="10"/>
      <c r="C113" s="10"/>
      <c r="E113" s="10"/>
      <c r="F113" s="10"/>
      <c r="G113" s="10"/>
      <c r="H113" s="10"/>
      <c r="I113" s="10"/>
      <c r="J113" s="10"/>
    </row>
    <row r="114" spans="1:10" x14ac:dyDescent="0.2">
      <c r="A114" s="10"/>
      <c r="B114" s="10"/>
      <c r="C114" s="10"/>
      <c r="E114" s="10"/>
      <c r="F114" s="10"/>
      <c r="G114" s="10"/>
      <c r="H114" s="10"/>
      <c r="I114" s="10"/>
      <c r="J114" s="10"/>
    </row>
    <row r="115" spans="1:10" x14ac:dyDescent="0.2">
      <c r="A115" s="10"/>
      <c r="B115" s="10"/>
      <c r="C115" s="10"/>
      <c r="E115" s="10"/>
      <c r="F115" s="10"/>
      <c r="G115" s="10"/>
      <c r="H115" s="10"/>
      <c r="I115" s="10"/>
      <c r="J115" s="10"/>
    </row>
    <row r="116" spans="1:10" x14ac:dyDescent="0.2">
      <c r="A116" s="10"/>
      <c r="B116" s="10"/>
      <c r="C116" s="10"/>
      <c r="E116" s="10"/>
      <c r="F116" s="10"/>
      <c r="G116" s="10"/>
      <c r="H116" s="10"/>
      <c r="I116" s="10"/>
      <c r="J116" s="10"/>
    </row>
    <row r="117" spans="1:10" x14ac:dyDescent="0.2">
      <c r="A117" s="10"/>
      <c r="B117" s="10"/>
      <c r="C117" s="10"/>
      <c r="E117" s="10"/>
      <c r="F117" s="10"/>
      <c r="G117" s="10"/>
      <c r="H117" s="10"/>
      <c r="I117" s="10"/>
      <c r="J117" s="10"/>
    </row>
    <row r="118" spans="1:10" x14ac:dyDescent="0.2">
      <c r="A118" s="10"/>
      <c r="B118" s="10"/>
      <c r="C118" s="10"/>
      <c r="E118" s="10"/>
      <c r="F118" s="10"/>
      <c r="G118" s="10"/>
      <c r="H118" s="10"/>
      <c r="I118" s="10"/>
      <c r="J118" s="10"/>
    </row>
    <row r="119" spans="1:10" x14ac:dyDescent="0.2">
      <c r="A119" s="10"/>
      <c r="B119" s="10"/>
      <c r="C119" s="10"/>
      <c r="E119" s="10"/>
      <c r="F119" s="10"/>
      <c r="G119" s="10"/>
      <c r="H119" s="10"/>
      <c r="I119" s="10"/>
      <c r="J119" s="10"/>
    </row>
    <row r="120" spans="1:10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</row>
    <row r="121" spans="1:10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</row>
    <row r="122" spans="1:10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</row>
    <row r="123" spans="1:10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</row>
    <row r="124" spans="1:10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</row>
    <row r="125" spans="1:10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</row>
    <row r="126" spans="1:10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</row>
    <row r="127" spans="1:10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</row>
    <row r="128" spans="1:10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</row>
    <row r="129" spans="1:10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</row>
    <row r="130" spans="1:10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</row>
    <row r="131" spans="1:10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</row>
    <row r="132" spans="1:10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</row>
    <row r="133" spans="1:10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</row>
    <row r="134" spans="1:10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</row>
    <row r="135" spans="1:10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</row>
  </sheetData>
  <mergeCells count="7">
    <mergeCell ref="H3:H4"/>
    <mergeCell ref="I3:I4"/>
    <mergeCell ref="A3:B3"/>
    <mergeCell ref="C3:C4"/>
    <mergeCell ref="D3:D4"/>
    <mergeCell ref="E3:E4"/>
    <mergeCell ref="F3:G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D00EA4E2CC80F4587F260970E6208B0" ma:contentTypeVersion="4" ma:contentTypeDescription="สร้างเอกสารใหม่" ma:contentTypeScope="" ma:versionID="8b69e33addb67d27e8182c2dfc5d455f">
  <xsd:schema xmlns:xsd="http://www.w3.org/2001/XMLSchema" xmlns:xs="http://www.w3.org/2001/XMLSchema" xmlns:p="http://schemas.microsoft.com/office/2006/metadata/properties" xmlns:ns2="3cfab385-ccbb-4819-a43b-b62a15f190ef" targetNamespace="http://schemas.microsoft.com/office/2006/metadata/properties" ma:root="true" ma:fieldsID="073ba024a3c72a1bed60b95f708e1e82" ns2:_="">
    <xsd:import namespace="3cfab385-ccbb-4819-a43b-b62a15f190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fab385-ccbb-4819-a43b-b62a15f190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481CD4-E054-47C8-8454-7E0B2F81B93E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63DFB7-ADC3-40E0-ACD3-53C93C7620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A5DA0C-B480-4EBE-B0DD-A8B72ED6AB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fab385-ccbb-4819-a43b-b62a15f190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ร้านสะดวกซัก</vt:lpstr>
      <vt:lpstr>Break-even ร้านสะดวกซัก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2010511104009 Phatchara Soroschokchai</cp:lastModifiedBy>
  <cp:lastPrinted>2012-11-26T06:11:32Z</cp:lastPrinted>
  <dcterms:created xsi:type="dcterms:W3CDTF">2012-11-26T05:48:04Z</dcterms:created>
  <dcterms:modified xsi:type="dcterms:W3CDTF">2023-11-20T17:40:10Z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0x010100DD00EA4E2CC80F4587F260970E6208B0</vt:lpwstr>
  </property>
</Properties>
</file>