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embeddings/oleObject1.bin" ContentType="application/vnd.openxmlformats-officedocument.oleObject"/>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embeddings/oleObject2.bin" ContentType="application/vnd.openxmlformats-officedocument.oleObject"/>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embeddings/oleObject3.bin" ContentType="application/vnd.openxmlformats-officedocument.oleObject"/>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D:\"/>
    </mc:Choice>
  </mc:AlternateContent>
  <xr:revisionPtr revIDLastSave="0" documentId="8_{38173A7E-686D-4F7E-9654-9DF6B91E4CD0}" xr6:coauthVersionLast="47" xr6:coauthVersionMax="47" xr10:uidLastSave="{00000000-0000-0000-0000-000000000000}"/>
  <bookViews>
    <workbookView xWindow="-108" yWindow="-108" windowWidth="23256" windowHeight="12456" xr2:uid="{00000000-000D-0000-FFFF-FFFF00000000}"/>
  </bookViews>
  <sheets>
    <sheet name="Download Test Cases" sheetId="1" r:id="rId1"/>
    <sheet name="Summary" sheetId="2" r:id="rId2"/>
    <sheet name="TC 01" sheetId="3" r:id="rId3"/>
    <sheet name="TC 02" sheetId="4" r:id="rId4"/>
    <sheet name="TC 03" sheetId="5" r:id="rId5"/>
    <sheet name="TC 04" sheetId="6" r:id="rId6"/>
    <sheet name="TC 05" sheetId="7" r:id="rId7"/>
    <sheet name="TC 06" sheetId="8" r:id="rId8"/>
    <sheet name="TC 07" sheetId="9" r:id="rId9"/>
    <sheet name="TC 08" sheetId="10" r:id="rId10"/>
    <sheet name="TC 09" sheetId="11" r:id="rId11"/>
    <sheet name="TC 10" sheetId="12" r:id="rId12"/>
    <sheet name="TC 11" sheetId="13" r:id="rId13"/>
    <sheet name="TC 12" sheetId="14" r:id="rId14"/>
    <sheet name="TC 13" sheetId="15" r:id="rId15"/>
    <sheet name="TC 14" sheetId="16" r:id="rId16"/>
    <sheet name="TC 15" sheetId="17" r:id="rId17"/>
    <sheet name="TC 16" sheetId="18" r:id="rId18"/>
    <sheet name="TC 17" sheetId="19" r:id="rId19"/>
    <sheet name="TC 18" sheetId="20" r:id="rId20"/>
    <sheet name="TC 19" sheetId="21" r:id="rId21"/>
    <sheet name="TC 20" sheetId="22" r:id="rId22"/>
    <sheet name="TC 21" sheetId="23" r:id="rId23"/>
    <sheet name="TC 22" sheetId="24" r:id="rId24"/>
    <sheet name="TC 23" sheetId="25" r:id="rId25"/>
    <sheet name="TC 24" sheetId="26" r:id="rId26"/>
    <sheet name="TC 25" sheetId="27" r:id="rId27"/>
    <sheet name="TC 26" sheetId="28" r:id="rId28"/>
    <sheet name="TC 27" sheetId="29" r:id="rId29"/>
    <sheet name="TC 28" sheetId="30" r:id="rId30"/>
    <sheet name="TC 29" sheetId="31" r:id="rId31"/>
    <sheet name="TC 30" sheetId="32" r:id="rId32"/>
    <sheet name="TC 31" sheetId="33" r:id="rId33"/>
    <sheet name="TC 32" sheetId="34" r:id="rId34"/>
    <sheet name="TC 33" sheetId="35" r:id="rId35"/>
    <sheet name="TC 34" sheetId="36" r:id="rId36"/>
    <sheet name="TC 35" sheetId="37" r:id="rId37"/>
    <sheet name="TC 36" sheetId="38" r:id="rId38"/>
    <sheet name="TC 37" sheetId="39" r:id="rId39"/>
    <sheet name="TC 38" sheetId="40" r:id="rId40"/>
    <sheet name="TC 39" sheetId="41" r:id="rId41"/>
    <sheet name="TC 40" sheetId="42" r:id="rId42"/>
    <sheet name="TC 41" sheetId="43" r:id="rId43"/>
    <sheet name="TC 42" sheetId="44" r:id="rId44"/>
    <sheet name="TC 43" sheetId="45" r:id="rId45"/>
  </sheets>
  <definedNames>
    <definedName name="_xlnm._FilterDatabase" localSheetId="0" hidden="1">'Download Test Cases'!$A$3:$I$47</definedName>
  </definedName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2" l="1"/>
  <c r="B7" i="2"/>
  <c r="B6" i="2"/>
  <c r="B5" i="2"/>
  <c r="B4" i="2"/>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alcChain>
</file>

<file path=xl/sharedStrings.xml><?xml version="1.0" encoding="utf-8"?>
<sst xmlns="http://schemas.openxmlformats.org/spreadsheetml/2006/main" count="339" uniqueCount="259">
  <si>
    <t>TEST CASES - DOWNLOAD NHIỀU FILE</t>
  </si>
  <si>
    <t>Project: TCP File Downloader</t>
  </si>
  <si>
    <t>Total Test Cases</t>
  </si>
  <si>
    <t>Overall Status</t>
  </si>
  <si>
    <t>Not Run</t>
  </si>
  <si>
    <t>Test Case ID</t>
  </si>
  <si>
    <t>Module / Screen</t>
  </si>
  <si>
    <t>Test Case / Description</t>
  </si>
  <si>
    <t>Input / Scenario</t>
  </si>
  <si>
    <t>Expected Output</t>
  </si>
  <si>
    <t>Actual Result 1</t>
  </si>
  <si>
    <t>Actual Result 2</t>
  </si>
  <si>
    <t>Status</t>
  </si>
  <si>
    <t>Proof</t>
  </si>
  <si>
    <t>Notes</t>
  </si>
  <si>
    <t>TC_D01</t>
  </si>
  <si>
    <t>Client GUI</t>
  </si>
  <si>
    <t>Kết nối thành công</t>
  </si>
  <si>
    <t>Khởi động Client GUI và Server. Nhập đúng địa chỉ IP và Port mà Server đang lắng nghe, sau đó nhấn Connect. Theo dõi phản hồi của Client và Server.</t>
  </si>
  <si>
    <t>Client thiết lập được TCP connection với Server; Client không báo lỗi; giao diện chuyển sang trạng thái Connected; các chức năng cần kết nối Server như lấy danh sách file được phép sử dụng.</t>
  </si>
  <si>
    <t>Client kết nối thành công với Server bằng IP/Port hợp lệ. Giao diện chuyển sang trạng thái Connected, không phát sinh lỗi và các chức năng yêu cầu kết nối Server hoạt động bình thường.</t>
  </si>
  <si>
    <t>Pass</t>
  </si>
  <si>
    <t>TC_D02</t>
  </si>
  <si>
    <t>Kết nối thất bại</t>
  </si>
  <si>
    <t>Khởi động Client khi Server không chạy hoặc nhập sai IP/Port. Nhấn Connect và chờ hết thời gian timeout nếu có.</t>
  </si>
  <si>
    <t>Client không thiết lập được kết nối; hiển thị thông báo lỗi/timeout phù hợp; GUI vẫn phản hồi; Khi Client trống (kết nối nhưng không tải gì) hiển thị thông báo đóng mất kết nối sau 5s, sau 25s không kết nối được với server thì hiển thị thông báo đóng Client hợp lệ. Nếu đang download giữa chừng Client sẽ dừng chờ Server, không tự động đóng Client</t>
  </si>
  <si>
    <t>Client hiển thị thông báo lỗi kết nối phù hợp, không bị crash và không chuyển sang trạng thái Connected giả. Khi không có hoạt động download, Client tự đóng sau khoảng 30 giây theo cơ chế hiện tại; khi đang download, Client dừng chờ Server và hiển thị lỗi thay vì tự đóng.</t>
  </si>
  <si>
    <t>TC_D03</t>
  </si>
  <si>
    <t>Hiển thị danh sách file từ Server</t>
  </si>
  <si>
    <t>Server có thư mục nguồn chứa tập file kiểm thử. Client kết nối thành công và thực hiện chức năng lấy danh sách file từ Server.</t>
  </si>
  <si>
    <t>Danh sách trên GUI chứa đầy đủ các file mà Server công bố trong thư mục nguồn; không tự ý thêm hoặc bỏ sót file; danh sách hiển thị ổn định sau khi nhận dữ liệu.</t>
  </si>
  <si>
    <t>Sau khi kết nối, Client nhận và hiển thị đầy đủ danh sách file do Server cung cấp từ thư mục nguồn; không ghi nhận file bị thiếu hoặc xuất hiện ngoài danh sách nguồn.</t>
  </si>
  <si>
    <t>TC_D04</t>
  </si>
  <si>
    <t>Chọn 1 file</t>
  </si>
  <si>
    <t>Client đã hiển thị danh sách. Người dùng click/chọn duy nhất một file trong danh sách.</t>
  </si>
  <si>
    <t>Chỉ file được chọn được đánh dấu selected; thông tin selection được cập nhật đúng; thao tác Add to Queue/Download chỉ tác động đến file đã chọn.</t>
  </si>
  <si>
    <t>File được chọn được đánh dấu selected chính xác. Các thao tác Add to Queue/Download chỉ tác động đến đúng file đã chọn.</t>
  </si>
  <si>
    <t>TC_D05</t>
  </si>
  <si>
    <t>Kéo thả hoặc chọn nhiều file</t>
  </si>
  <si>
    <t>Client có ít nhất 10 file. Người dùng chọn nhiều file bằng cơ chế kéo thả hoặc checkbox GUI hỗ trợ.</t>
  </si>
  <si>
    <t>Tất cả file được người dùng chọn đều ở trạng thái selected; không chọn nhầm file; số lượng selected nếu có counter phải khớp số thực tế.</t>
  </si>
  <si>
    <t>Client cho phép chọn nhiều file liền kề bằng thao tác kéo chọn hoặc chọn các file không liền kề bằng checkbox. Tất cả file được chọn đều được đánh dấu chính xác và các thao tác tiếp theo chỉ áp dụng cho nhóm file này.</t>
  </si>
  <si>
    <t>TC_D06</t>
  </si>
  <si>
    <t>Thử hủy một file trong quá trình tải</t>
  </si>
  <si>
    <t>Bấm hủy file khi file đang tải xuống</t>
  </si>
  <si>
    <t>Chỉ có file đó hiển thị Cancelled, các file khác vẫn tải bình thường</t>
  </si>
  <si>
    <t>Tải toàn bộ file cùng một lúc, chọn Hủy trên thanh chức năng, hiển thị đúng 1 file bị hủy, các file khác không bị ảnh hưởng</t>
  </si>
  <si>
    <t>TC_D07</t>
  </si>
  <si>
    <t>Thử tải lại file đã hủy</t>
  </si>
  <si>
    <t>Bấm thử lại trên dòng Failed/Cancelled</t>
  </si>
  <si>
    <t>Chạy lại từ đầu, khi hoàn thành hiển thị đúng trạng thái hoàn thành</t>
  </si>
  <si>
    <t>File vừa bị hủy được thử lại thành công từ đầu. Sau khi download hoàn tất, file hiển thị đúng trạng thái thành công.</t>
  </si>
  <si>
    <t>TC_D08</t>
  </si>
  <si>
    <t>Chọn số lượng lớn</t>
  </si>
  <si>
    <t>Người dùng thực hiện chọn một số lượng lớn file, ví dụ 50, 100 hoặc toàn bộ file, bằng cơ chế GUI hỗ trợ.</t>
  </si>
  <si>
    <t>GUI ghi nhận đúng toàn bộ các file được chọn; không bỏ sót, chọn nhầm hoặc lag bất thường; thao tác selection hoàn tất mà ứng dụng vẫn phản hồi.</t>
  </si>
  <si>
    <t>Khi chọn khoảng 15–20 file bằng checkbox, Client ghi nhận đầy đủ các file được chọn, không chọn nhầm hoặc bỏ sót. Giao diện vẫn phản hồi bình thường trong suốt quá trình thao tác.</t>
  </si>
  <si>
    <t>TC_D09</t>
  </si>
  <si>
    <t>Select All</t>
  </si>
  <si>
    <t>Client đã nhận toàn bộ danh sách file. Người dùng nhấn Select All/checkbox tổng hoặc chức năng tương đương.</t>
  </si>
  <si>
    <t>Toàn bộ file đang hiển thị được chọn; số lượng selected bằng tổng số file hợp lệ; trạng thái selection đồng nhất; có thể đưa toàn bộ danh sách vào Queue theo chức năng tiếp theo.</t>
  </si>
  <si>
    <t>Sau khi sử dụng Select All hoặc chọn toàn bộ bằng checkbox, toàn bộ file trong danh sách được đánh dấu selected và trạng thái lựa chọn được hiển thị đồng nhất.</t>
  </si>
  <si>
    <t>TC_D10</t>
  </si>
  <si>
    <t>GUI không treo khi đang tải một lúc nhiều file</t>
  </si>
  <si>
    <t>Trong lúc danh sách được tải và sau khi hiển thị, người dùng thực hiện các thao tác tùy ý và chuyển qua lại các khu vực GUI.</t>
  </si>
  <si>
    <t>GUI vẫn phản hồi thao tác người dùng; cửa sổ không rơi vào Not Responding; danh sách không bị mất dòng/hiển thị sai; không crash và không làm gián đoạn kết nối.</t>
  </si>
  <si>
    <t>Trong khi nhiều file đang được tải, GUI vẫn phản hồi thao tác người dùng, không chuyển sang trạng thái Not Responding; danh sách không bị mất dòng và quá trình download không bị gián đoạn.</t>
  </si>
  <si>
    <t>TC_D11</t>
  </si>
  <si>
    <t>Download Queue</t>
  </si>
  <si>
    <t>Thêm 1 file</t>
  </si>
  <si>
    <t>Client đã kết nối và có ít nhất một file hợp lệ. Người dùng chọn đúng 1 file rồi nhấn Add to Queue/Download.</t>
  </si>
  <si>
    <t>Đúng 1 file được thêm vào Download Queue; thông tin tên/dung lượng khớp file đã chọn; file mới ở trạng thái Waiting nếu chưa bắt đầu download.</t>
  </si>
  <si>
    <t>Một file được chọn và thêm vào Download Queue thành công. Tên, dung lượng hiển thị trong Queue khớp với file nguồn và trạng thái ban đầu là Waiting.</t>
  </si>
  <si>
    <t>TC_D12</t>
  </si>
  <si>
    <t>Thêm nhiều file</t>
  </si>
  <si>
    <t>Client có nhiều file. Người dùng chọn từ 5 đến 10 file rồi thực hiện Add to Queue.</t>
  </si>
  <si>
    <t>Tất cả file đã chọn xuất hiện trong Queue đúng một lần; metadata từng dòng đúng; trạng thái ban đầu là Waiting nếu chưa download.</t>
  </si>
  <si>
    <t>Năm file được chọn và thêm vào Download Queue trong một lần thao tác. Cả 5 file xuất hiện đúng một lần, thông tin tên/dung lượng khớp file nguồn và trạng thái ban đầu là Waiting.</t>
  </si>
  <si>
    <t>TC_D13</t>
  </si>
  <si>
    <t>Thêm toàn bộ file</t>
  </si>
  <si>
    <t>Client hiển thị khoảng 147 file. Người dùng Select All rồi thực hiện Add to Queue/Download All theo chức năng của ứng dụng.</t>
  </si>
  <si>
    <t>Toàn bộ khoảng 147 file được đưa vào Queue đúng một lần; không file nào bị bỏ sót; Queue vẫn phản hồi và GUI không crash khi xử lý số lượng lớn.</t>
  </si>
  <si>
    <t>Toàn bộ file được chọn và đưa vào Download Queue trong một lần thao tác. Các item trong Queue hiển thị đúng thông tin file và trạng thái chờ; không ghi nhận file bị bỏ sót.</t>
  </si>
  <si>
    <t>TC_D14</t>
  </si>
  <si>
    <t>Không thêm trùng</t>
  </si>
  <si>
    <t>Thêm một file vào Queue. Sau đó chọn lại chính file đó và thực hiện Add to Queue thêm lần nữa; lặp lại nếu cần.</t>
  </si>
  <si>
    <t>Queue không tạo thêm item trùng cho cùng một file theo định danh mà ứng dụng quy định; nếu hệ thống có thông báo duplicate thì thông báo rõ ràng; các item khác không bị ảnh hưởng.</t>
  </si>
  <si>
    <t>Khi chọn lại một file đã có trong Queue, Client không tạo thêm item trùng. Queue vẫn giữ nguyên item ban đầu.</t>
  </si>
  <si>
    <t>TC_D15</t>
  </si>
  <si>
    <t>Hiển thị Waiting</t>
  </si>
  <si>
    <t>Thêm nhiều file vào Queue nhưng chưa bắt đầu download hoặc khi số lượng file vượt số slot download đồng thời.</t>
  </si>
  <si>
    <t>Mỗi file chưa được xử lý phải hiển thị trạng thái Waiting; trạng thái không bị hiển thị thành Downloading/Completed khi chưa thực sự xảy ra; số lượng Waiting phản ánh đúng Queue.</t>
  </si>
  <si>
    <t>Các file mới thêm vào Queue đều hiển thị đúng trạng thái Waiting; không xuất hiện trạng thái Downloading hoặc Completed trước khi file được xử lý.</t>
  </si>
  <si>
    <t>TC_D16</t>
  </si>
  <si>
    <t>Download 1 file</t>
  </si>
  <si>
    <t>Queue chứa đúng 1 file hợp lệ. Client đã Connected. Người dùng bắt đầu download file.</t>
  </si>
  <si>
    <t>File chuyển từ Waiting sang Downloading, nhận dữ liệu và sau khi nhận đủ chuyển sang Completed; file lưu thành công tại thư mục đích; progress đạt 100% và không báo lỗi.</t>
  </si>
  <si>
    <t>File được chọn chuyển sang trạng thái Downloading trong quá trình truyền. Sau khi hoàn tất, progress đạt 100% và file được lưu tại thư mục Download.</t>
  </si>
  <si>
    <t>TC_D17</t>
  </si>
  <si>
    <t>Download nhiều file</t>
  </si>
  <si>
    <t>Queue chứa ít nhất 5 file hợp lệ. Client đã Connected và người dùng thực hiện Download All.</t>
  </si>
  <si>
    <t>Tất cả file được đưa vào quy trình download; các file có thể chạy đồng thời theo giới hạn 3 file 1 lần theo thiết kế; từng file có trạng thái, progress và kết quả riêng; không file nào bị bỏ sót.</t>
  </si>
  <si>
    <t>Bảy file được chọn xử lý  download đồng thời với giới hạn 3 file 1 lần theo thiết kế, không Crash, không treo GUI</t>
  </si>
  <si>
    <t>TC_D18</t>
  </si>
  <si>
    <t>Download toàn bộ file</t>
  </si>
  <si>
    <t xml:space="preserve"> Server hoạt động ổn định, Client đã Connected. Người dùng thực hiện Download All.</t>
  </si>
  <si>
    <t>Toàn bộ khoảng file được đưa vào xử lý; các file lần lượt sử dụng slot download theo giới hạn thiết kế; cuối phiên mỗi file phải có kết quả rõ ràng, không mất item, không crash và không treo GUI.</t>
  </si>
  <si>
    <t>Khi chọn toàn bộ file trong Queue, Client không xử lý tất cả file đồng thời theo tiêu chí kiểm thử mà thực hiện theo cơ chế xử lý của ứng dụng. Kết quả không đáp ứng tiêu chí kiểm thử về xử lý đồng thời toàn bộ file.</t>
  </si>
  <si>
    <t>Toàn bộ file được đưa vào xử lý với giới hạn 3 file 1 lần theo đúng thiết kế, cuối phiên có kết quả rõ ràng, không treo GUI, không Crash</t>
  </si>
  <si>
    <t>TC_D19</t>
  </si>
  <si>
    <t>Progress + Speed</t>
  </si>
  <si>
    <t>Bắt đầu download một hoặc nhiều file đủ lớn để quá trình truyền diễn ra trong thời gian quan sát được.</t>
  </si>
  <si>
    <t>Mỗi file đang Downloading hiển thị progress tăng theo dữ liệu đã nhận và speed được cập nhật theo thời gian; progress không giảm bất thường, không vượt 100%; khi hoàn tất progress đạt 100%.</t>
  </si>
  <si>
    <t>Trong khi download, thanh tiến độ tăng ổn định theo lượng dữ liệu nhận được. Tốc độ được hiển thị theo đơn vị MB/s và cập nhật trong quá trình truyền; khi hoàn tất, progress đạt 100%.</t>
  </si>
  <si>
    <t>TC_D20</t>
  </si>
  <si>
    <t>Server</t>
  </si>
  <si>
    <t>Server khởi động</t>
  </si>
  <si>
    <t>Chạy chương trình Server với cấu hình IP/Port và thư mục nguồn hợp lệ.</t>
  </si>
  <si>
    <t>Server khởi động thành công, bind/listen đúng IP/Port, không crash; sẵn sàng nhận kết nối từ Client và có thể phục vụ yêu cầu danh sách/download.</t>
  </si>
  <si>
    <t>Server khởi động thành công sau khi chọn thư mục nguồn và nhấn Start Server. Status hiển thị “Server Online - Port 5000”; Server không crash và chuyển sang trạng thái sẵn sàng nhận kết nối từ Client.</t>
  </si>
  <si>
    <t>TC_D21</t>
  </si>
  <si>
    <t>Server đọc file trực tiếp từ ổ cứng</t>
  </si>
  <si>
    <t>Đặt file thật trong thư mục nguồn trên ổ cứng Server. Không đưa dữ liệu file vào danh sách hard-code. Thêm/sửa file trực tiếp trong thư mục nguồn rồi yêu cầu Client lấy danh sách.</t>
  </si>
  <si>
    <t>Server đọc metadata và dữ liệu trực tiếp từ filesystem tại thời điểm xử lý; file mới xuất hiện được phản ánh theo cơ chế thiết kế; nội dung download lấy từ file thực tế trên ổ cứng, không phải dữ liệu giả/hard-code.</t>
  </si>
  <si>
    <t>Trong khi Server đang chạy, thêm file mới vào thư mục nguồn rồi chọn Làm mới. Danh sách cập nhật từ 20 lên 21 file và log ghi nhận “Đã cập nhật danh sách: 21 file”, xác nhận Server đọc dữ liệu trực tiếp từ filesystem.</t>
  </si>
  <si>
    <t>TC_D22</t>
  </si>
  <si>
    <t>Danh sách file chính xác</t>
  </si>
  <si>
    <t>Thư mục nguồn chứa tập file kiểm thử với tên, extension và dung lượng đã biết. Client gửi request lấy danh sách.</t>
  </si>
  <si>
    <t>Server trả về đúng danh sách file hợp lệ trong thư mục nguồn và metadata tương ứng; số lượng, tên và dung lượng khớp filesystem.</t>
  </si>
  <si>
    <t>Đối chiếu 21 file Server trả về với dữ liệu thực tế trong thư mục TestCaseLapTrinhMang cho thấy tên, đường dẫn và dung lượng của các file khớp với filesystem.</t>
  </si>
  <si>
    <t>TC_D23</t>
  </si>
  <si>
    <t>Không lấy file ngoài thư mục nguồn</t>
  </si>
  <si>
    <t>Tạo thư mục nguồn và một hoặc nhiều file ở ngoài thư mục nguồn. Client yêu cầu danh sách file.</t>
  </si>
  <si>
    <t>Chỉ các file thuộc phạm vi thư mục nguồn được trả về; file ở thư mục cha, thư mục khác hoặc vị trí ngoài source directory không xuất hiện trong danh sách và không được download thông qua cơ chế bình thường.</t>
  </si>
  <si>
    <t>Khi đặt một file bên ngoài thư mục nguồn và làm mới danh sách nhiều lần, số lượng file vẫn giữ ở 21; file nằm ngoài source directory không xuất hiện.</t>
  </si>
  <si>
    <t>TC_D24</t>
  </si>
  <si>
    <t>Download file tồn tại</t>
  </si>
  <si>
    <t>Client request download một file đang tồn tại trong thư mục nguồn và có quyền đọc.</t>
  </si>
  <si>
    <t>Server xác thực file hợp lệ, mở đúng file trên disk và truyền đầy đủ dữ liệu cho Client; không gửi nhầm file; Server vẫn tiếp tục phục vụ request khác.</t>
  </si>
  <si>
    <t>Ba file được thêm vào Queue và download thành công. File Orange3-3.40.0-x86_64.exe đạt 59% trong quá trình tải và Server Log xác nhận đã gửi đủ 387,02 MB đến đúng Client. Server tiếp tục hoạt động bình thường sau request.</t>
  </si>
  <si>
    <t>TC_D25</t>
  </si>
  <si>
    <t>Xử lý file không tồn tại</t>
  </si>
  <si>
    <t>Client gửi request tới một file đã bị xóa/đổi tên sau khi danh sách được lấy hoặc request chứa tên file không tồn tại.</t>
  </si>
  <si>
    <t>Server không crash; trả về lỗi/trạng thái phù hợp cho Client; không tạo file dữ liệu rỗng giả như thể download thành công; connection/request được xử lý sạch.</t>
  </si>
  <si>
    <t>Sau khi file Big_C__2nd_edition.pdf bị xóa khỏi thư mục nguồn nhưng vẫn còn trong Queue, Client không hiển thị trạng thái Failed/Error mà dòng file tự biến mất khỏi danh sách. Các file khác vẫn download bình thường; kết quả chưa đáp ứng yêu cầu về thông báo lỗi rõ ràng.</t>
  </si>
  <si>
    <t>TC_D26</t>
  </si>
  <si>
    <t>Đóng Server có trình tự</t>
  </si>
  <si>
    <t>Đóng/Ngắt kết nối Server khi đang có 2-3 Client đang kết nối nhưng không download (Client trống)</t>
  </si>
  <si>
    <t>Đóng lần lượt các client, thông báo đóng Client sau 25s, không kill cứng các client</t>
  </si>
  <si>
    <t>TC_D27</t>
  </si>
  <si>
    <t>Truyền file nhiều chunk</t>
  </si>
  <si>
    <t>Chọn file có kích thước lớn hơn kích thước buffer/chunk của protocol. Client thực hiện download.</t>
  </si>
  <si>
    <t>Server chia dữ liệu thành nhiều chunk/packet theo protocol; Client nhận đủ và ghép đúng thứ tự; không mất, trùng hoặc đảo dữ liệu; Server không giữ toàn bộ file trong memory nếu thiết kế yêu cầu streaming.</t>
  </si>
  <si>
    <t>File pycharm-2026.1.2.exe dung lượng 865,2 MB được truyền qua nhiều lần đọc/ghi buffer 8192 byte. Progress tăng dần đến 100%, dung lượng file nhận được khớp file nguồn và không ghi nhận mất hoặc trùng dữ liệu.</t>
  </si>
  <si>
    <t>TC_D28</t>
  </si>
  <si>
    <t>Nhiều Client download đồng thời</t>
  </si>
  <si>
    <t>Khởi chạy từ 2 Client trở lên và cho các Client đồng thời yêu cầu download các file khác nhau hoặc cùng một file.</t>
  </si>
  <si>
    <t>Server phục vụ đồng thời các Client theo thiết kế; mỗi connection nhận đúng dữ liệu của request; một Client chậm/lỗi không làm crash hoặc làm sai dữ liệu của Client khác.</t>
  </si>
  <si>
    <t>Hai Client cùng kết nối tới Server và download hai file khác nhau đồng thời. Mỗi Client nhận đúng file tương ứng, progress hoạt động độc lập, không Client nào bị treo và Server tiếp tục phục vụ ổn định cả hai kết nối.</t>
  </si>
  <si>
    <t>TC_D29</t>
  </si>
  <si>
    <t>Server xử lý số lượng request/file lớn</t>
  </si>
  <si>
    <t>Từ một hoặc nhiều Client gửi liên tiếp nhiều request, tổng cộng khoảng 100–147 file hoặc số lượng lớn phù hợp tài nguyên máy.</t>
  </si>
  <si>
    <t>Server xử lý hết request hợp lệ hoặc trả lỗi có kiểm soát khi vượt giới hạn; không crash, deadlock hoặc rò rỉ tài nguyên nghiêm trọng; không trả nhầm file và vẫn có khả năng phục vụ Client.</t>
  </si>
  <si>
    <t>Một Client đưa 19 file, tổng dung lượng khoảng 2851,6 MB, vào Queue và thực hiện download. Cả 19 file đạt 100% với thông báo “Thành công: 19 | Lỗi: 0”. Server không crash hoặc treo trong suốt quá trình.</t>
  </si>
  <si>
    <t>TC_D30</t>
  </si>
  <si>
    <t>Network</t>
  </si>
  <si>
    <t>Connect thành công</t>
  </si>
  <si>
    <t>Client nhập đúng IP/Port của Server đang listen và gửi yêu cầu kết nối qua mạng.</t>
  </si>
  <si>
    <t>TCP connection được thiết lập thành công; Client nhận phản hồi handshake/protocol nếu có; trạng thái Connected hiển thị đúng và có thể tiếp tục request file.</t>
  </si>
  <si>
    <t>Client kết nối thành công bằng IP 127.0.0.1 và Port 5000. Server Log ghi nhận connection từ Client; Client lấy được danh sách file và tiếp tục thực hiện download bình thường.</t>
  </si>
  <si>
    <t>TC_D31</t>
  </si>
  <si>
    <t>Connect sai IP/Port</t>
  </si>
  <si>
    <t>Nhập IP không tồn tại hoặc Port không có Server listen. Thực hiện Connect.</t>
  </si>
  <si>
    <t>Connection thất bại hoặc timeout theo thiết kế; Client hiển thị lỗi rõ ràng; không bị treo vô thời hạn, không crash và không đánh dấu Connected.</t>
  </si>
  <si>
    <t>Khi sử dụng Port 9999 không có Server lắng nghe, Client hiển thị thông báo “Kết nối thất bại” kèm nguyên nhân connection refused sau khoảng 4–5 giây. Client không treo, không crash và không hiển thị Connected giả.</t>
  </si>
  <si>
    <t>TC_D32</t>
  </si>
  <si>
    <t>Mất kết nối khi download</t>
  </si>
  <si>
    <t>Bắt đầu download file lớn rồi chủ động làm gián đoạn đường truyền giữa Client và Server.</t>
  </si>
  <si>
    <t>Client phát hiện connection failure/timeout; file hiện tại chuyển Failed/Error hoặc trạng thái tương ứng; progress không tiếp tục giả; GUI vẫn hoạt động và các tài nguyên liên quan được giải phóng.</t>
  </si>
  <si>
    <t>Không thực hiện được đúng kịch bản vì môi trường test hiện tại là localhost (127.0.0.1), không có đường truyền mạng vật lý để chủ động ngắt giữa chừng.</t>
  </si>
  <si>
    <t>TC_D33</t>
  </si>
  <si>
    <t>Server tắt giữa quá trình download</t>
  </si>
  <si>
    <t>Client đang download file lớn. Tắt Server trước khi file hoàn tất.</t>
  </si>
  <si>
    <t>Client nhận biết Server không còn phản hồi; download đang chạy chuyển sang Failed/Error/Disconnected theo thiết kế; Client không crash; không đánh dấu file Completed khi chưa nhận đủ dữ liệu.</t>
  </si>
  <si>
    <t>Trong khi file đang download, Server được dừng. Client phát hiện mất kết nối và hiển thị thông báo “Mất kết nối - Mất kết nối tới Server (Server có thể đã dừng)”. File chưa nhận đủ dữ liệu không được báo Completed.</t>
  </si>
  <si>
    <t>TC_D34</t>
  </si>
  <si>
    <t>Client ngắt giữa chừng</t>
  </si>
  <si>
    <t>Đang download một hoặc nhiều file. Đóng Client hoặc chủ động đóng connection giữa chừng.</t>
  </si>
  <si>
    <t>Client dừng hoạt động của request đang chạy và giải phóng tài nguyên; Server xử lý disconnect của Client mà không crash; các Client/request khác vẫn hoạt động.</t>
  </si>
  <si>
    <t>Khi Client bị đóng đột ngột giữa quá trình download, Server Log ghi nhận lỗi transport connection và sau đó ghi nhận Client ngắt kết nối. Server không crash và vẫn tiếp tục phục vụ các connection khác.</t>
  </si>
  <si>
    <t>TC_D35</t>
  </si>
  <si>
    <t>Một kết nối lỗi không ảnh hưởng kết nối khác</t>
  </si>
  <si>
    <t>Có ít nhất 2 Client cùng download. Làm một Client mất kết nối trong khi Client còn lại vẫn download bình thường.</t>
  </si>
  <si>
    <t>Chỉ connection bị lỗi chuyển trạng thái lỗi; Client còn lại tiếp tục nhận đúng dữ liệu và hoàn tất download; Server không dừng toàn bộ dịch vụ.</t>
  </si>
  <si>
    <t>Khi Client 1 bị đóng giữa quá trình download, Client 2 vẫn tiếp tục tải SEB_3.10.1.864_SetupBundle.exe và hoàn tất thành công với thông báo “Thành công: 1 | Lỗi: 0”. Server không bị dừng và tiếp tục phục vụ Client 2.</t>
  </si>
  <si>
    <t>TC_D36</t>
  </si>
  <si>
    <t>Reconnect sau khi Server hoạt động lại</t>
  </si>
  <si>
    <t>Client đang ở trạng thái mất kết nối. Server được khởi động lại với IP/Port đúng. Client thực hiện Connect lại.</t>
  </si>
  <si>
    <t>Client thiết lập được connection mới sau khi Server listen trở lại; trạng thái chuyển Connected; có thể lấy lại danh sách file và download file mới thành công.</t>
  </si>
  <si>
    <t>Sau khi Server được dừng, Client báo không thể kết nối. Khi Server khởi động lại với cùng IP/Port, Client kết nối lại thành công, xác nhận Server phản hồi bình thường và tải lại danh sách 19 file mà không cần khởi động lại Client.</t>
  </si>
  <si>
    <t>TC_D37</t>
  </si>
  <si>
    <t>Download file lớn qua mạng</t>
  </si>
  <si>
    <t>Chọn file lớn và thực hiện download qua kết nối mạng thực tế của project.</t>
  </si>
  <si>
    <t>Dữ liệu được truyền đầy đủ qua nhiều packet/chunk; thời gian download có thể dài nhưng Client không treo; file kết quả có kích thước và nội dung đúng với file nguồn.</t>
  </si>
  <si>
    <t>File pycharm-2026.1.2.exe dung lượng 865,2 MB được download qua 127.0.0.1:5000. Client vẫn phản hồi trong suốt quá trình truyền, progress đạt 100% và dung lượng file nhận được khớp với file nguồn.</t>
  </si>
  <si>
    <t>TC_D38</t>
  </si>
  <si>
    <t>Nhiều request liên tiếp</t>
  </si>
  <si>
    <t>Một Client gửi nhiều request download liên tiếp hoặc nhiều Client gửi request gần nhau trong thời gian ngắn.</t>
  </si>
  <si>
    <t>Server nhận và xử lý từng request đúng protocol; không mất request, trả nhầm dữ liệu hoặc treo socket; Client nhận đúng file tương ứng từng request.</t>
  </si>
  <si>
    <t>Client gửi 19 request download trong một lần thao tác. Server xử lý đúng protocol và ghi log riêng cho từng request, không ghi nhận request bị mất hoặc trả nhầm dữ liệu. Client nhận đủ 19 file với thông báo “Thành công: 19 | Lỗi: 0”.</t>
  </si>
  <si>
    <t>TC_D39</t>
  </si>
  <si>
    <t>Một Client kết nối Server và thực hiện download khoảng 100–147 file trong cùng một phiên kết nối/phiên làm việc theo thiết kế.</t>
  </si>
  <si>
    <t>Toàn bộ request/file được xử lý ổn định; không mất kết nối ngoài chủ ý, không nhầm dữ liệu; các file hoàn tất có kích thước/nội dung đúng; Client và Server không crash hoặc treo.</t>
  </si>
  <si>
    <t>Tạo thêm khoảng 130 file test để đạt tổng cộng 149 file trong thư mục nguồn. Client chọn và đưa toàn bộ 149 file vào xử lý; tất cả request hoàn tất với thông báo “Thành công: 149 | Lỗi: 0”. Client và Server không crash hoặc treo trong suốt quá trình.</t>
  </si>
  <si>
    <t>DOWNLOAD TEST SUMMARY</t>
  </si>
  <si>
    <t>Tổng số TC</t>
  </si>
  <si>
    <t>Cấu trúc</t>
  </si>
  <si>
    <t>10 + 10 + 10 + 10 + 4 = 43 TC</t>
  </si>
  <si>
    <t>Điều kiện, dữ liệu và thao tác cần thực hiện</t>
  </si>
  <si>
    <t>Fail</t>
  </si>
  <si>
    <t>Kết quả hệ thống bắt buộc phải đạt</t>
  </si>
  <si>
    <t>Blocked</t>
  </si>
  <si>
    <t>Actual Result</t>
  </si>
  <si>
    <t>Người test ghi kết quả thực tế quan sát được</t>
  </si>
  <si>
    <t>Chọn Not Run / Pass / Fail / Blocked / N/A</t>
  </si>
  <si>
    <t>N/A</t>
  </si>
  <si>
    <t>TC 01</t>
  </si>
  <si>
    <t>Hình ảnh minh chứng tại đây.</t>
  </si>
  <si>
    <t>TC 02</t>
  </si>
  <si>
    <t>Thông báo mất kết nối sau 5s</t>
  </si>
  <si>
    <t>Thông báo đóng Client sau 25s không kết nối được với Server</t>
  </si>
  <si>
    <t>Thông báo lỗi khi đang tải giữa chừng</t>
  </si>
  <si>
    <t>TC 03</t>
  </si>
  <si>
    <t>TC 04</t>
  </si>
  <si>
    <t>TC 05</t>
  </si>
  <si>
    <t>Checkbox</t>
  </si>
  <si>
    <t>Kéo thả file liền kề</t>
  </si>
  <si>
    <t>TC 06</t>
  </si>
  <si>
    <t>TC 07</t>
  </si>
  <si>
    <t>TC 08</t>
  </si>
  <si>
    <t>TC 09</t>
  </si>
  <si>
    <t>Kéo thả</t>
  </si>
  <si>
    <t>TC 10</t>
  </si>
  <si>
    <t>TC 11</t>
  </si>
  <si>
    <t>TC 12</t>
  </si>
  <si>
    <t>TC 13</t>
  </si>
  <si>
    <t>TC 14</t>
  </si>
  <si>
    <t>TC 15</t>
  </si>
  <si>
    <t>TC 16</t>
  </si>
  <si>
    <t>TC 17</t>
  </si>
  <si>
    <t>TC 18</t>
  </si>
  <si>
    <t>TC 19</t>
  </si>
  <si>
    <t>TC 20</t>
  </si>
  <si>
    <t>Hình ảnh minh chứng tại đây</t>
  </si>
  <si>
    <t>TC 25</t>
  </si>
  <si>
    <t>Client hiện chưa hỗ trợ hủy riêng từng file đang download. Khi tải nhiều file và sử dụng chức năng Hủy trên thanh chức năng, toàn bộ file đều bị hủy chưa đáp ứng được kết quả mong muốn</t>
  </si>
  <si>
    <t>Download số lượng rất lớn file trong một phiên</t>
  </si>
  <si>
    <t>Sau khi file "Honkai_ Star Rail 2026-06-11 09-10-06" bị xóa khỏi thư mục nguồn nhưng còn tồn tại trong Queue, Client khi tải trả lỗi hợp lệ  về file này, các file khác không bị ảnh hưởng, không treo GUI, không Crash</t>
  </si>
  <si>
    <t>Bảy file được chọn nhưng Client không xử lý download đồng thời theo cách kiểm thử mong muốn; các file được xử lý theo cơ chế tuần tự của ứng dụng. Kết quả không đáp ứng tiêu chí kiểm thử về download nhiều file đồng thời.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</si>
</sst>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name val="Calibri"/>
    </font>
    <font>
      <b/>
      <sz val="11"/>
      <name val="Calibri"/>
    </font>
    <font>
      <sz val="11"/>
      <color theme="1"/>
      <name val="Calibri"/>
      <family val="2"/>
      <charset val="1"/>
    </font>
    <font>
      <b/>
      <sz val="11"/>
      <name val="Calibri"/>
      <family val="2"/>
    </font>
    <font>
      <u/>
      <sz val="11"/>
      <color theme="10"/>
      <name val="Calibri"/>
      <family val="2"/>
      <scheme val="minor"/>
    </font>
    <font>
      <sz val="11"/>
      <name val="Calibri"/>
      <family val="2"/>
      <scheme val="minor"/>
    </font>
  </fonts>
  <fills count="8">
    <fill>
      <patternFill patternType="none"/>
    </fill>
    <fill>
      <patternFill patternType="gray125"/>
    </fill>
    <fill>
      <patternFill patternType="solid">
        <fgColor rgb="FFD9EAF7"/>
      </patternFill>
    </fill>
    <fill>
      <patternFill patternType="solid">
        <fgColor rgb="FFEAF4FF"/>
      </patternFill>
    </fill>
    <fill>
      <patternFill patternType="solid">
        <fgColor rgb="FFEEF7E8"/>
      </patternFill>
    </fill>
    <fill>
      <patternFill patternType="solid">
        <fgColor rgb="FFFFF4E5"/>
      </patternFill>
    </fill>
    <fill>
      <patternFill patternType="solid">
        <fgColor rgb="FFF3E8FF"/>
      </patternFill>
    </fill>
    <fill>
      <patternFill patternType="solid">
        <fgColor theme="0"/>
        <bgColor indexed="64"/>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s>
  <cellStyleXfs count="3">
    <xf numFmtId="0" fontId="0" fillId="0" borderId="0"/>
    <xf numFmtId="0" fontId="3" fillId="0" borderId="0"/>
    <xf numFmtId="0" fontId="5" fillId="0" borderId="0"/>
  </cellStyleXfs>
  <cellXfs count="22">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4" fillId="2" borderId="2"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0" borderId="1" xfId="0"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0" xfId="0" applyAlignment="1">
      <alignment vertical="center"/>
    </xf>
    <xf numFmtId="0" fontId="5" fillId="0" borderId="1" xfId="2" applyBorder="1"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horizontal="left" vertical="center" wrapText="1"/>
    </xf>
    <xf numFmtId="0" fontId="6" fillId="0" borderId="1" xfId="0" applyFont="1" applyBorder="1" applyAlignment="1">
      <alignment horizontal="center" vertical="center"/>
    </xf>
    <xf numFmtId="0" fontId="2" fillId="7" borderId="1" xfId="0" applyFont="1" applyFill="1" applyBorder="1" applyAlignment="1">
      <alignment horizontal="center" vertical="center" wrapText="1"/>
    </xf>
    <xf numFmtId="0" fontId="1" fillId="0" borderId="0" xfId="0" applyFont="1" applyAlignment="1">
      <alignment horizontal="center" vertical="center"/>
    </xf>
    <xf numFmtId="0" fontId="0" fillId="0" borderId="0" xfId="0"/>
    <xf numFmtId="0" fontId="1" fillId="0" borderId="0" xfId="0" applyFont="1" applyAlignment="1">
      <alignment horizontal="center"/>
    </xf>
  </cellXfs>
  <cellStyles count="3">
    <cellStyle name="Hyperlink" xfId="2" builtinId="8"/>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_rels/drawing9.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6.png"/></Relationships>
</file>

<file path=xl/drawings/_rels/drawing24.xml.rels><?xml version="1.0" encoding="UTF-8" standalone="yes"?>
<Relationships xmlns="http://schemas.openxmlformats.org/package/2006/relationships"><Relationship Id="rId3" Type="http://schemas.openxmlformats.org/officeDocument/2006/relationships/image" Target="../media/image39.png"/><Relationship Id="rId2" Type="http://schemas.openxmlformats.org/officeDocument/2006/relationships/image" Target="../media/image38.png"/><Relationship Id="rId1" Type="http://schemas.openxmlformats.org/officeDocument/2006/relationships/image" Target="../media/image37.png"/></Relationships>
</file>

<file path=xl/drawings/_rels/drawing25.xml.rels><?xml version="1.0" encoding="UTF-8" standalone="yes"?>
<Relationships xmlns="http://schemas.openxmlformats.org/package/2006/relationships"><Relationship Id="rId1" Type="http://schemas.openxmlformats.org/officeDocument/2006/relationships/image" Target="../media/image4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7.png"/></Relationships>
</file>

<file path=xl/drawings/_rels/drawing33.xml.rels><?xml version="1.0" encoding="UTF-8" standalone="yes"?>
<Relationships xmlns="http://schemas.openxmlformats.org/package/2006/relationships"><Relationship Id="rId1" Type="http://schemas.openxmlformats.org/officeDocument/2006/relationships/image" Target="../media/image48.png"/></Relationships>
</file>

<file path=xl/drawings/_rels/drawing34.xml.rels><?xml version="1.0" encoding="UTF-8" standalone="yes"?>
<Relationships xmlns="http://schemas.openxmlformats.org/package/2006/relationships"><Relationship Id="rId3" Type="http://schemas.openxmlformats.org/officeDocument/2006/relationships/image" Target="../media/image51.png"/><Relationship Id="rId2" Type="http://schemas.openxmlformats.org/officeDocument/2006/relationships/image" Target="../media/image50.png"/><Relationship Id="rId1" Type="http://schemas.openxmlformats.org/officeDocument/2006/relationships/image" Target="../media/image49.png"/></Relationships>
</file>

<file path=xl/drawings/_rels/drawing35.xml.rels><?xml version="1.0" encoding="UTF-8" standalone="yes"?>
<Relationships xmlns="http://schemas.openxmlformats.org/package/2006/relationships"><Relationship Id="rId1" Type="http://schemas.openxmlformats.org/officeDocument/2006/relationships/image" Target="../media/image52.png"/></Relationships>
</file>

<file path=xl/drawings/_rels/drawing36.xml.rels><?xml version="1.0" encoding="UTF-8" standalone="yes"?>
<Relationships xmlns="http://schemas.openxmlformats.org/package/2006/relationships"><Relationship Id="rId2" Type="http://schemas.openxmlformats.org/officeDocument/2006/relationships/image" Target="../media/image54.png"/><Relationship Id="rId1" Type="http://schemas.openxmlformats.org/officeDocument/2006/relationships/image" Target="../media/image5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6.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1.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18</xdr:col>
      <xdr:colOff>1004</xdr:colOff>
      <xdr:row>42</xdr:row>
      <xdr:rowOff>31101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09600" y="548640"/>
          <a:ext cx="11583404" cy="7163421"/>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25</xdr:col>
      <xdr:colOff>22860</xdr:colOff>
      <xdr:row>60</xdr:row>
      <xdr:rowOff>45720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609600" y="731520"/>
          <a:ext cx="18288000" cy="10287000"/>
        </a:xfrm>
        <a:prstGeom prst="rect">
          <a:avLst/>
        </a:prstGeom>
        <a:ln>
          <a:prstDash val="solid"/>
        </a:ln>
      </xdr:spPr>
    </xdr:pic>
    <xdr:clientData/>
  </xdr:twoCellAnchor>
  <xdr:twoCellAnchor editAs="oneCell">
    <xdr:from>
      <xdr:col>1</xdr:col>
      <xdr:colOff>0</xdr:colOff>
      <xdr:row>62</xdr:row>
      <xdr:rowOff>0</xdr:rowOff>
    </xdr:from>
    <xdr:to>
      <xdr:col>10</xdr:col>
      <xdr:colOff>404685</xdr:colOff>
      <xdr:row>101</xdr:row>
      <xdr:rowOff>46342</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stretch>
          <a:fillRect/>
        </a:stretch>
      </xdr:blipFill>
      <xdr:spPr>
        <a:xfrm>
          <a:off x="609600" y="11338560"/>
          <a:ext cx="9525825" cy="7178662"/>
        </a:xfrm>
        <a:prstGeom prst="rect">
          <a:avLst/>
        </a:prstGeom>
        <a:ln>
          <a:prstDash val="solid"/>
        </a:ln>
      </xdr:spPr>
    </xdr:pic>
    <xdr:clientData/>
  </xdr:twoCellAnchor>
  <xdr:twoCellAnchor editAs="oneCell">
    <xdr:from>
      <xdr:col>1</xdr:col>
      <xdr:colOff>0</xdr:colOff>
      <xdr:row>103</xdr:row>
      <xdr:rowOff>0</xdr:rowOff>
    </xdr:from>
    <xdr:to>
      <xdr:col>10</xdr:col>
      <xdr:colOff>442789</xdr:colOff>
      <xdr:row>142</xdr:row>
      <xdr:rowOff>53963</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609600" y="18836640"/>
          <a:ext cx="9563929" cy="7186283"/>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10</xdr:col>
      <xdr:colOff>572287</xdr:colOff>
      <xdr:row>31</xdr:row>
      <xdr:rowOff>152857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609600" y="548640"/>
          <a:ext cx="9083827" cy="5273497"/>
        </a:xfrm>
        <a:prstGeom prst="rect">
          <a:avLst/>
        </a:prstGeom>
        <a:ln>
          <a:prstDash val="solid"/>
        </a:ln>
      </xdr:spPr>
    </xdr:pic>
    <xdr:clientData/>
  </xdr:twoCellAnchor>
  <xdr:twoCellAnchor editAs="oneCell">
    <xdr:from>
      <xdr:col>1</xdr:col>
      <xdr:colOff>0</xdr:colOff>
      <xdr:row>34</xdr:row>
      <xdr:rowOff>0</xdr:rowOff>
    </xdr:from>
    <xdr:to>
      <xdr:col>11</xdr:col>
      <xdr:colOff>412306</xdr:colOff>
      <xdr:row>73</xdr:row>
      <xdr:rowOff>15859</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609600" y="6217920"/>
          <a:ext cx="9533446" cy="7148179"/>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16</xdr:col>
      <xdr:colOff>389446</xdr:colOff>
      <xdr:row>42</xdr:row>
      <xdr:rowOff>8239</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609600" y="548640"/>
          <a:ext cx="9533446" cy="7140559"/>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12</xdr:col>
      <xdr:colOff>465649</xdr:colOff>
      <xdr:row>43</xdr:row>
      <xdr:rowOff>76825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609600" y="731520"/>
          <a:ext cx="9563929" cy="7209145"/>
        </a:xfrm>
        <a:prstGeom prst="rect">
          <a:avLst/>
        </a:prstGeom>
        <a:ln>
          <a:prstDash val="solid"/>
        </a:ln>
      </xdr:spPr>
    </xdr:pic>
    <xdr:clientData/>
  </xdr:twoCellAnchor>
  <xdr:twoCellAnchor editAs="oneCell">
    <xdr:from>
      <xdr:col>1</xdr:col>
      <xdr:colOff>0</xdr:colOff>
      <xdr:row>45</xdr:row>
      <xdr:rowOff>0</xdr:rowOff>
    </xdr:from>
    <xdr:to>
      <xdr:col>12</xdr:col>
      <xdr:colOff>465649</xdr:colOff>
      <xdr:row>84</xdr:row>
      <xdr:rowOff>15859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609600" y="8229600"/>
          <a:ext cx="9563929" cy="7148179"/>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19</xdr:col>
      <xdr:colOff>46675</xdr:colOff>
      <xdr:row>42</xdr:row>
      <xdr:rowOff>31101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609600" y="548640"/>
          <a:ext cx="11019475" cy="7163421"/>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19</xdr:col>
      <xdr:colOff>16192</xdr:colOff>
      <xdr:row>42</xdr:row>
      <xdr:rowOff>38721</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609600" y="548640"/>
          <a:ext cx="10988992" cy="7171041"/>
        </a:xfrm>
        <a:prstGeom prst="rect">
          <a:avLst/>
        </a:prstGeom>
        <a:ln>
          <a:prstDash val="solid"/>
        </a:ln>
      </xdr:spPr>
    </xdr:pic>
    <xdr:clientData/>
  </xdr:twoCellAnchor>
  <xdr:twoCellAnchor editAs="oneCell">
    <xdr:from>
      <xdr:col>1</xdr:col>
      <xdr:colOff>0</xdr:colOff>
      <xdr:row>43</xdr:row>
      <xdr:rowOff>0</xdr:rowOff>
    </xdr:from>
    <xdr:to>
      <xdr:col>19</xdr:col>
      <xdr:colOff>23813</xdr:colOff>
      <xdr:row>82</xdr:row>
      <xdr:rowOff>31101</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609600" y="7863840"/>
          <a:ext cx="10996613" cy="7163421"/>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16</xdr:col>
      <xdr:colOff>389446</xdr:colOff>
      <xdr:row>42</xdr:row>
      <xdr:rowOff>46342</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609600" y="548640"/>
          <a:ext cx="9533446" cy="7178662"/>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16</xdr:col>
      <xdr:colOff>397067</xdr:colOff>
      <xdr:row>42</xdr:row>
      <xdr:rowOff>175877</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609600" y="731520"/>
          <a:ext cx="9541067" cy="7125317"/>
        </a:xfrm>
        <a:prstGeom prst="rect">
          <a:avLst/>
        </a:prstGeom>
        <a:ln>
          <a:prstDash val="solid"/>
        </a:ln>
      </xdr:spPr>
    </xdr:pic>
    <xdr:clientData/>
  </xdr:twoCellAnchor>
  <xdr:twoCellAnchor editAs="oneCell">
    <xdr:from>
      <xdr:col>1</xdr:col>
      <xdr:colOff>0</xdr:colOff>
      <xdr:row>45</xdr:row>
      <xdr:rowOff>0</xdr:rowOff>
    </xdr:from>
    <xdr:to>
      <xdr:col>16</xdr:col>
      <xdr:colOff>389446</xdr:colOff>
      <xdr:row>84</xdr:row>
      <xdr:rowOff>38721</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609600" y="8229600"/>
          <a:ext cx="9533446" cy="7171041"/>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3</xdr:col>
          <xdr:colOff>434340</xdr:colOff>
          <xdr:row>5</xdr:row>
          <xdr:rowOff>152400</xdr:rowOff>
        </xdr:to>
        <xdr:sp macro="" textlink="">
          <xdr:nvSpPr>
            <xdr:cNvPr id="36866" name="Object 2" hidden="1">
              <a:extLst>
                <a:ext uri="{63B3BB69-23CF-44E3-9099-C40C66FF867C}">
                  <a14:compatExt spid="_x0000_s36866"/>
                </a:ext>
                <a:ext uri="{FF2B5EF4-FFF2-40B4-BE49-F238E27FC236}">
                  <a16:creationId xmlns:a16="http://schemas.microsoft.com/office/drawing/2014/main" id="{00000000-0008-0000-0B00-0000029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16</xdr:col>
      <xdr:colOff>351343</xdr:colOff>
      <xdr:row>42</xdr:row>
      <xdr:rowOff>69204</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609600" y="548640"/>
          <a:ext cx="9495343" cy="7201524"/>
        </a:xfrm>
        <a:prstGeom prst="rect">
          <a:avLst/>
        </a:prstGeom>
        <a:ln>
          <a:prstDash val="solid"/>
        </a:ln>
      </xdr:spPr>
    </xdr:pic>
    <xdr:clientData/>
  </xdr:twoCellAnchor>
  <xdr:twoCellAnchor editAs="oneCell">
    <xdr:from>
      <xdr:col>1</xdr:col>
      <xdr:colOff>0</xdr:colOff>
      <xdr:row>44</xdr:row>
      <xdr:rowOff>0</xdr:rowOff>
    </xdr:from>
    <xdr:to>
      <xdr:col>16</xdr:col>
      <xdr:colOff>389446</xdr:colOff>
      <xdr:row>83</xdr:row>
      <xdr:rowOff>8239</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609600" y="8046720"/>
          <a:ext cx="9533446" cy="7140559"/>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16</xdr:col>
      <xdr:colOff>397067</xdr:colOff>
      <xdr:row>42</xdr:row>
      <xdr:rowOff>15859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609600" y="548640"/>
          <a:ext cx="9541067" cy="7148179"/>
        </a:xfrm>
        <a:prstGeom prst="rect">
          <a:avLst/>
        </a:prstGeom>
        <a:ln>
          <a:prstDash val="solid"/>
        </a:ln>
      </xdr:spPr>
    </xdr:pic>
    <xdr:clientData/>
  </xdr:twoCellAnchor>
  <xdr:twoCellAnchor editAs="oneCell">
    <xdr:from>
      <xdr:col>1</xdr:col>
      <xdr:colOff>0</xdr:colOff>
      <xdr:row>43</xdr:row>
      <xdr:rowOff>0</xdr:rowOff>
    </xdr:from>
    <xdr:to>
      <xdr:col>16</xdr:col>
      <xdr:colOff>404687</xdr:colOff>
      <xdr:row>82</xdr:row>
      <xdr:rowOff>107307</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609600" y="7863840"/>
          <a:ext cx="9548687" cy="723962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16</xdr:col>
      <xdr:colOff>419929</xdr:colOff>
      <xdr:row>42</xdr:row>
      <xdr:rowOff>46342</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609600" y="548640"/>
          <a:ext cx="9563929" cy="7178662"/>
        </a:xfrm>
        <a:prstGeom prst="rect">
          <a:avLst/>
        </a:prstGeom>
        <a:ln>
          <a:prstDash val="solid"/>
        </a:ln>
      </xdr:spPr>
    </xdr:pic>
    <xdr:clientData/>
  </xdr:twoCellAnchor>
  <xdr:twoCellAnchor editAs="oneCell">
    <xdr:from>
      <xdr:col>1</xdr:col>
      <xdr:colOff>0</xdr:colOff>
      <xdr:row>43</xdr:row>
      <xdr:rowOff>0</xdr:rowOff>
    </xdr:from>
    <xdr:to>
      <xdr:col>16</xdr:col>
      <xdr:colOff>435170</xdr:colOff>
      <xdr:row>82</xdr:row>
      <xdr:rowOff>46342</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609600" y="7863840"/>
          <a:ext cx="9579170" cy="7178662"/>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3</xdr:col>
          <xdr:colOff>434340</xdr:colOff>
          <xdr:row>5</xdr:row>
          <xdr:rowOff>152400</xdr:rowOff>
        </xdr:to>
        <xdr:sp macro="" textlink="">
          <xdr:nvSpPr>
            <xdr:cNvPr id="37889" name="Object 1" hidden="1">
              <a:extLst>
                <a:ext uri="{63B3BB69-23CF-44E3-9099-C40C66FF867C}">
                  <a14:compatExt spid="_x0000_s37889"/>
                </a:ext>
                <a:ext uri="{FF2B5EF4-FFF2-40B4-BE49-F238E27FC236}">
                  <a16:creationId xmlns:a16="http://schemas.microsoft.com/office/drawing/2014/main" id="{00000000-0008-0000-0F00-0000019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16</xdr:col>
      <xdr:colOff>381825</xdr:colOff>
      <xdr:row>41</xdr:row>
      <xdr:rowOff>153015</xdr:rowOff>
    </xdr:to>
    <xdr:pic>
      <xdr:nvPicPr>
        <xdr:cNvPr id="2" name="Picture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609600" y="548640"/>
          <a:ext cx="9525825" cy="7102455"/>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16</xdr:col>
      <xdr:colOff>435170</xdr:colOff>
      <xdr:row>41</xdr:row>
      <xdr:rowOff>175877</xdr:rowOff>
    </xdr:to>
    <xdr:pic>
      <xdr:nvPicPr>
        <xdr:cNvPr id="2" name="Picture 1">
          <a:extLst>
            <a:ext uri="{FF2B5EF4-FFF2-40B4-BE49-F238E27FC236}">
              <a16:creationId xmlns:a16="http://schemas.microsoft.com/office/drawing/2014/main" id="{0B1F33F2-ADBD-B920-D2A9-CAC77AB871A3}"/>
            </a:ext>
          </a:extLst>
        </xdr:cNvPr>
        <xdr:cNvPicPr>
          <a:picLocks noChangeAspect="1"/>
        </xdr:cNvPicPr>
      </xdr:nvPicPr>
      <xdr:blipFill>
        <a:blip xmlns:r="http://schemas.openxmlformats.org/officeDocument/2006/relationships" r:embed="rId1"/>
        <a:stretch>
          <a:fillRect/>
        </a:stretch>
      </xdr:blipFill>
      <xdr:spPr>
        <a:xfrm>
          <a:off x="609600" y="548640"/>
          <a:ext cx="9579170" cy="7125317"/>
        </a:xfrm>
        <a:prstGeom prst="rect">
          <a:avLst/>
        </a:prstGeom>
      </xdr:spPr>
    </xdr:pic>
    <xdr:clientData/>
  </xdr:twoCellAnchor>
  <xdr:twoCellAnchor editAs="oneCell">
    <xdr:from>
      <xdr:col>1</xdr:col>
      <xdr:colOff>0</xdr:colOff>
      <xdr:row>44</xdr:row>
      <xdr:rowOff>0</xdr:rowOff>
    </xdr:from>
    <xdr:to>
      <xdr:col>31</xdr:col>
      <xdr:colOff>0</xdr:colOff>
      <xdr:row>100</xdr:row>
      <xdr:rowOff>45720</xdr:rowOff>
    </xdr:to>
    <xdr:pic>
      <xdr:nvPicPr>
        <xdr:cNvPr id="3" name="Picture 2">
          <a:extLst>
            <a:ext uri="{FF2B5EF4-FFF2-40B4-BE49-F238E27FC236}">
              <a16:creationId xmlns:a16="http://schemas.microsoft.com/office/drawing/2014/main" id="{5AAA219D-3471-7340-96C8-B9675D2B138A}"/>
            </a:ext>
          </a:extLst>
        </xdr:cNvPr>
        <xdr:cNvPicPr>
          <a:picLocks noChangeAspect="1"/>
        </xdr:cNvPicPr>
      </xdr:nvPicPr>
      <xdr:blipFill>
        <a:blip xmlns:r="http://schemas.openxmlformats.org/officeDocument/2006/relationships" r:embed="rId2"/>
        <a:stretch>
          <a:fillRect/>
        </a:stretch>
      </xdr:blipFill>
      <xdr:spPr>
        <a:xfrm>
          <a:off x="609600" y="8046720"/>
          <a:ext cx="18288000" cy="102870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19</xdr:col>
      <xdr:colOff>16192</xdr:colOff>
      <xdr:row>42</xdr:row>
      <xdr:rowOff>46342</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a:stretch>
          <a:fillRect/>
        </a:stretch>
      </xdr:blipFill>
      <xdr:spPr>
        <a:xfrm>
          <a:off x="609600" y="548640"/>
          <a:ext cx="10988992" cy="7178662"/>
        </a:xfrm>
        <a:prstGeom prst="rect">
          <a:avLst/>
        </a:prstGeom>
        <a:ln>
          <a:prstDash val="solid"/>
        </a:ln>
      </xdr:spPr>
    </xdr:pic>
    <xdr:clientData/>
  </xdr:twoCellAnchor>
  <xdr:twoCellAnchor editAs="oneCell">
    <xdr:from>
      <xdr:col>1</xdr:col>
      <xdr:colOff>0</xdr:colOff>
      <xdr:row>43</xdr:row>
      <xdr:rowOff>0</xdr:rowOff>
    </xdr:from>
    <xdr:to>
      <xdr:col>19</xdr:col>
      <xdr:colOff>39054</xdr:colOff>
      <xdr:row>82</xdr:row>
      <xdr:rowOff>38721</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a:stretch>
          <a:fillRect/>
        </a:stretch>
      </xdr:blipFill>
      <xdr:spPr>
        <a:xfrm>
          <a:off x="609600" y="7863840"/>
          <a:ext cx="11011854" cy="7171041"/>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19</xdr:col>
      <xdr:colOff>16192</xdr:colOff>
      <xdr:row>42</xdr:row>
      <xdr:rowOff>8239</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609600" y="548640"/>
          <a:ext cx="10988992" cy="7140559"/>
        </a:xfrm>
        <a:prstGeom prst="rect">
          <a:avLst/>
        </a:prstGeom>
        <a:ln>
          <a:prstDash val="solid"/>
        </a:ln>
      </xdr:spPr>
    </xdr:pic>
    <xdr:clientData/>
  </xdr:twoCellAnchor>
  <xdr:twoCellAnchor editAs="oneCell">
    <xdr:from>
      <xdr:col>1</xdr:col>
      <xdr:colOff>0</xdr:colOff>
      <xdr:row>43</xdr:row>
      <xdr:rowOff>0</xdr:rowOff>
    </xdr:from>
    <xdr:to>
      <xdr:col>19</xdr:col>
      <xdr:colOff>39054</xdr:colOff>
      <xdr:row>82</xdr:row>
      <xdr:rowOff>38721</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609600" y="7863840"/>
          <a:ext cx="11011854" cy="7171041"/>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3</xdr:row>
          <xdr:rowOff>0</xdr:rowOff>
        </xdr:from>
        <xdr:to>
          <xdr:col>3</xdr:col>
          <xdr:colOff>434340</xdr:colOff>
          <xdr:row>5</xdr:row>
          <xdr:rowOff>152400</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1400-0000014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13</xdr:col>
      <xdr:colOff>15875</xdr:colOff>
      <xdr:row>25</xdr:row>
      <xdr:rowOff>160397</xdr:rowOff>
    </xdr:to>
    <xdr:pic>
      <xdr:nvPicPr>
        <xdr:cNvPr id="4" name="Picture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609600" y="571500"/>
          <a:ext cx="7331075" cy="4351397"/>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15</xdr:col>
      <xdr:colOff>608457</xdr:colOff>
      <xdr:row>31</xdr:row>
      <xdr:rowOff>104095</xdr:rowOff>
    </xdr:to>
    <xdr:pic>
      <xdr:nvPicPr>
        <xdr:cNvPr id="2" name="Picture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609600" y="571500"/>
          <a:ext cx="9142857" cy="5438095"/>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12</xdr:col>
      <xdr:colOff>581</xdr:colOff>
      <xdr:row>12</xdr:row>
      <xdr:rowOff>129700</xdr:rowOff>
    </xdr:to>
    <xdr:pic>
      <xdr:nvPicPr>
        <xdr:cNvPr id="2" name="Picture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609600" y="571500"/>
          <a:ext cx="6706181" cy="1844200"/>
        </a:xfrm>
        <a:prstGeom prst="rect">
          <a:avLst/>
        </a:prstGeom>
        <a:ln>
          <a:prstDash val="solid"/>
        </a:ln>
      </xdr:spPr>
    </xdr:pic>
    <xdr:clientData/>
  </xdr:twoCellAnchor>
  <xdr:twoCellAnchor editAs="oneCell">
    <xdr:from>
      <xdr:col>1</xdr:col>
      <xdr:colOff>0</xdr:colOff>
      <xdr:row>14</xdr:row>
      <xdr:rowOff>0</xdr:rowOff>
    </xdr:from>
    <xdr:to>
      <xdr:col>9</xdr:col>
      <xdr:colOff>366214</xdr:colOff>
      <xdr:row>24</xdr:row>
      <xdr:rowOff>129716</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2"/>
        <a:stretch>
          <a:fillRect/>
        </a:stretch>
      </xdr:blipFill>
      <xdr:spPr>
        <a:xfrm>
          <a:off x="609600" y="2667000"/>
          <a:ext cx="5243014" cy="2034716"/>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16</xdr:col>
      <xdr:colOff>56000</xdr:colOff>
      <xdr:row>31</xdr:row>
      <xdr:rowOff>113619</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609600" y="571500"/>
          <a:ext cx="9200000" cy="5447619"/>
        </a:xfrm>
        <a:prstGeom prst="rect">
          <a:avLst/>
        </a:prstGeom>
        <a:ln>
          <a:prstDash val="soli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13</xdr:col>
      <xdr:colOff>343564</xdr:colOff>
      <xdr:row>11</xdr:row>
      <xdr:rowOff>137304</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609600" y="571500"/>
          <a:ext cx="7658764" cy="1661304"/>
        </a:xfrm>
        <a:prstGeom prst="rect">
          <a:avLst/>
        </a:prstGeom>
        <a:ln>
          <a:prstDash val="solid"/>
        </a:ln>
      </xdr:spPr>
    </xdr:pic>
    <xdr:clientData/>
  </xdr:twoCellAnchor>
  <xdr:twoCellAnchor editAs="oneCell">
    <xdr:from>
      <xdr:col>1</xdr:col>
      <xdr:colOff>0</xdr:colOff>
      <xdr:row>13</xdr:row>
      <xdr:rowOff>0</xdr:rowOff>
    </xdr:from>
    <xdr:to>
      <xdr:col>13</xdr:col>
      <xdr:colOff>389288</xdr:colOff>
      <xdr:row>21</xdr:row>
      <xdr:rowOff>91580</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609600" y="2476500"/>
          <a:ext cx="7704488" cy="1615580"/>
        </a:xfrm>
        <a:prstGeom prst="rect">
          <a:avLst/>
        </a:prstGeom>
        <a:ln>
          <a:prstDash val="solid"/>
        </a:ln>
      </xdr:spPr>
    </xdr:pic>
    <xdr:clientData/>
  </xdr:twoCellAnchor>
  <xdr:twoCellAnchor editAs="oneCell">
    <xdr:from>
      <xdr:col>1</xdr:col>
      <xdr:colOff>0</xdr:colOff>
      <xdr:row>23</xdr:row>
      <xdr:rowOff>0</xdr:rowOff>
    </xdr:from>
    <xdr:to>
      <xdr:col>9</xdr:col>
      <xdr:colOff>332724</xdr:colOff>
      <xdr:row>30</xdr:row>
      <xdr:rowOff>114119</xdr:rowOff>
    </xdr:to>
    <xdr:pic>
      <xdr:nvPicPr>
        <xdr:cNvPr id="4" name="Picture 3">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3"/>
        <a:stretch>
          <a:fillRect/>
        </a:stretch>
      </xdr:blipFill>
      <xdr:spPr>
        <a:xfrm>
          <a:off x="609600" y="4381500"/>
          <a:ext cx="5209524" cy="1447619"/>
        </a:xfrm>
        <a:prstGeom prst="rect">
          <a:avLst/>
        </a:prstGeom>
        <a:ln>
          <a:prstDash val="soli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19</xdr:col>
      <xdr:colOff>46675</xdr:colOff>
      <xdr:row>42</xdr:row>
      <xdr:rowOff>53963</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609600" y="548640"/>
          <a:ext cx="11019475" cy="7186283"/>
        </a:xfrm>
        <a:prstGeom prst="rect">
          <a:avLst/>
        </a:prstGeom>
        <a:ln>
          <a:prstDash val="soli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13</xdr:col>
      <xdr:colOff>442632</xdr:colOff>
      <xdr:row>12</xdr:row>
      <xdr:rowOff>152562</xdr:rowOff>
    </xdr:to>
    <xdr:pic>
      <xdr:nvPicPr>
        <xdr:cNvPr id="4" name="Picture 3">
          <a:extLst>
            <a:ext uri="{FF2B5EF4-FFF2-40B4-BE49-F238E27FC236}">
              <a16:creationId xmlns:a16="http://schemas.microsoft.com/office/drawing/2014/main" id="{00000000-0008-0000-1C00-000004000000}"/>
            </a:ext>
          </a:extLst>
        </xdr:cNvPr>
        <xdr:cNvPicPr>
          <a:picLocks noChangeAspect="1"/>
        </xdr:cNvPicPr>
      </xdr:nvPicPr>
      <xdr:blipFill>
        <a:blip xmlns:r="http://schemas.openxmlformats.org/officeDocument/2006/relationships" r:embed="rId1"/>
        <a:stretch>
          <a:fillRect/>
        </a:stretch>
      </xdr:blipFill>
      <xdr:spPr>
        <a:xfrm>
          <a:off x="609600" y="571500"/>
          <a:ext cx="7757832" cy="1867062"/>
        </a:xfrm>
        <a:prstGeom prst="rect">
          <a:avLst/>
        </a:prstGeom>
        <a:ln>
          <a:prstDash val="soli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24</xdr:col>
      <xdr:colOff>92663</xdr:colOff>
      <xdr:row>32</xdr:row>
      <xdr:rowOff>99547</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stretch>
          <a:fillRect/>
        </a:stretch>
      </xdr:blipFill>
      <xdr:spPr>
        <a:xfrm>
          <a:off x="609600" y="571500"/>
          <a:ext cx="14113463" cy="5624047"/>
        </a:xfrm>
        <a:prstGeom prst="rect">
          <a:avLst/>
        </a:prstGeom>
        <a:ln>
          <a:prstDash val="solid"/>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13</xdr:col>
      <xdr:colOff>320702</xdr:colOff>
      <xdr:row>33</xdr:row>
      <xdr:rowOff>15737</xdr:rowOff>
    </xdr:to>
    <xdr:pic>
      <xdr:nvPicPr>
        <xdr:cNvPr id="2" name="Picture 1">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tretch>
          <a:fillRect/>
        </a:stretch>
      </xdr:blipFill>
      <xdr:spPr>
        <a:xfrm>
          <a:off x="609600" y="571500"/>
          <a:ext cx="7635902" cy="5730737"/>
        </a:xfrm>
        <a:prstGeom prst="rect">
          <a:avLst/>
        </a:prstGeom>
        <a:ln>
          <a:prstDash val="solid"/>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24</xdr:col>
      <xdr:colOff>306042</xdr:colOff>
      <xdr:row>32</xdr:row>
      <xdr:rowOff>168133</xdr:rowOff>
    </xdr:to>
    <xdr:pic>
      <xdr:nvPicPr>
        <xdr:cNvPr id="2" name="Picture 1">
          <a:extLst>
            <a:ext uri="{FF2B5EF4-FFF2-40B4-BE49-F238E27FC236}">
              <a16:creationId xmlns:a16="http://schemas.microsoft.com/office/drawing/2014/main" id="{00000000-0008-0000-1F00-000002000000}"/>
            </a:ext>
          </a:extLst>
        </xdr:cNvPr>
        <xdr:cNvPicPr>
          <a:picLocks noChangeAspect="1"/>
        </xdr:cNvPicPr>
      </xdr:nvPicPr>
      <xdr:blipFill>
        <a:blip xmlns:r="http://schemas.openxmlformats.org/officeDocument/2006/relationships" r:embed="rId1"/>
        <a:stretch>
          <a:fillRect/>
        </a:stretch>
      </xdr:blipFill>
      <xdr:spPr>
        <a:xfrm>
          <a:off x="609600" y="571500"/>
          <a:ext cx="14326842" cy="5692633"/>
        </a:xfrm>
        <a:prstGeom prst="rect">
          <a:avLst/>
        </a:prstGeom>
        <a:ln>
          <a:prstDash val="solid"/>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7</xdr:col>
      <xdr:colOff>361448</xdr:colOff>
      <xdr:row>13</xdr:row>
      <xdr:rowOff>56905</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609600" y="571500"/>
          <a:ext cx="4019048" cy="1961905"/>
        </a:xfrm>
        <a:prstGeom prst="rect">
          <a:avLst/>
        </a:prstGeom>
        <a:ln>
          <a:prstDash val="solid"/>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7</xdr:col>
      <xdr:colOff>170971</xdr:colOff>
      <xdr:row>13</xdr:row>
      <xdr:rowOff>66429</xdr:rowOff>
    </xdr:to>
    <xdr:pic>
      <xdr:nvPicPr>
        <xdr:cNvPr id="2" name="Picture 1">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tretch>
          <a:fillRect/>
        </a:stretch>
      </xdr:blipFill>
      <xdr:spPr>
        <a:xfrm>
          <a:off x="609600" y="571500"/>
          <a:ext cx="3828571" cy="1971429"/>
        </a:xfrm>
        <a:prstGeom prst="rect">
          <a:avLst/>
        </a:prstGeom>
        <a:ln>
          <a:prstDash val="solid"/>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15</xdr:col>
      <xdr:colOff>37028</xdr:colOff>
      <xdr:row>10</xdr:row>
      <xdr:rowOff>66500</xdr:rowOff>
    </xdr:to>
    <xdr:pic>
      <xdr:nvPicPr>
        <xdr:cNvPr id="2" name="Picture 1">
          <a:extLst>
            <a:ext uri="{FF2B5EF4-FFF2-40B4-BE49-F238E27FC236}">
              <a16:creationId xmlns:a16="http://schemas.microsoft.com/office/drawing/2014/main" id="{00000000-0008-0000-2300-000002000000}"/>
            </a:ext>
          </a:extLst>
        </xdr:cNvPr>
        <xdr:cNvPicPr>
          <a:picLocks noChangeAspect="1"/>
        </xdr:cNvPicPr>
      </xdr:nvPicPr>
      <xdr:blipFill>
        <a:blip xmlns:r="http://schemas.openxmlformats.org/officeDocument/2006/relationships" r:embed="rId1"/>
        <a:stretch>
          <a:fillRect/>
        </a:stretch>
      </xdr:blipFill>
      <xdr:spPr>
        <a:xfrm>
          <a:off x="609600" y="571500"/>
          <a:ext cx="8571428" cy="1400000"/>
        </a:xfrm>
        <a:prstGeom prst="rect">
          <a:avLst/>
        </a:prstGeom>
        <a:ln>
          <a:prstDash val="solid"/>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16</xdr:col>
      <xdr:colOff>256000</xdr:colOff>
      <xdr:row>40</xdr:row>
      <xdr:rowOff>65786</xdr:rowOff>
    </xdr:to>
    <xdr:pic>
      <xdr:nvPicPr>
        <xdr:cNvPr id="2" name="Picture 1">
          <a:extLst>
            <a:ext uri="{FF2B5EF4-FFF2-40B4-BE49-F238E27FC236}">
              <a16:creationId xmlns:a16="http://schemas.microsoft.com/office/drawing/2014/main" id="{00000000-0008-0000-2400-000002000000}"/>
            </a:ext>
          </a:extLst>
        </xdr:cNvPr>
        <xdr:cNvPicPr>
          <a:picLocks noChangeAspect="1"/>
        </xdr:cNvPicPr>
      </xdr:nvPicPr>
      <xdr:blipFill>
        <a:blip xmlns:r="http://schemas.openxmlformats.org/officeDocument/2006/relationships" r:embed="rId1"/>
        <a:stretch>
          <a:fillRect/>
        </a:stretch>
      </xdr:blipFill>
      <xdr:spPr>
        <a:xfrm>
          <a:off x="609600" y="571500"/>
          <a:ext cx="9400000" cy="7114286"/>
        </a:xfrm>
        <a:prstGeom prst="rect">
          <a:avLst/>
        </a:prstGeom>
        <a:ln>
          <a:prstDash val="solid"/>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24</xdr:col>
      <xdr:colOff>16456</xdr:colOff>
      <xdr:row>32</xdr:row>
      <xdr:rowOff>168133</xdr:rowOff>
    </xdr:to>
    <xdr:pic>
      <xdr:nvPicPr>
        <xdr:cNvPr id="2" name="Picture 1">
          <a:extLst>
            <a:ext uri="{FF2B5EF4-FFF2-40B4-BE49-F238E27FC236}">
              <a16:creationId xmlns:a16="http://schemas.microsoft.com/office/drawing/2014/main" id="{00000000-0008-0000-2500-000002000000}"/>
            </a:ext>
          </a:extLst>
        </xdr:cNvPr>
        <xdr:cNvPicPr>
          <a:picLocks noChangeAspect="1"/>
        </xdr:cNvPicPr>
      </xdr:nvPicPr>
      <xdr:blipFill>
        <a:blip xmlns:r="http://schemas.openxmlformats.org/officeDocument/2006/relationships" r:embed="rId1"/>
        <a:stretch>
          <a:fillRect/>
        </a:stretch>
      </xdr:blipFill>
      <xdr:spPr>
        <a:xfrm>
          <a:off x="609600" y="571500"/>
          <a:ext cx="14037256" cy="5692633"/>
        </a:xfrm>
        <a:prstGeom prst="rect">
          <a:avLst/>
        </a:prstGeom>
        <a:ln>
          <a:prstDash val="solid"/>
        </a:ln>
      </xdr:spPr>
    </xdr:pic>
    <xdr:clientData/>
  </xdr:twoCellAnchor>
  <xdr:twoCellAnchor editAs="oneCell">
    <xdr:from>
      <xdr:col>1</xdr:col>
      <xdr:colOff>0</xdr:colOff>
      <xdr:row>35</xdr:row>
      <xdr:rowOff>0</xdr:rowOff>
    </xdr:from>
    <xdr:to>
      <xdr:col>29</xdr:col>
      <xdr:colOff>435962</xdr:colOff>
      <xdr:row>73</xdr:row>
      <xdr:rowOff>18143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2"/>
        <a:stretch>
          <a:fillRect/>
        </a:stretch>
      </xdr:blipFill>
      <xdr:spPr>
        <a:xfrm>
          <a:off x="609600" y="6667500"/>
          <a:ext cx="17504762" cy="7257143"/>
        </a:xfrm>
        <a:prstGeom prst="rect">
          <a:avLst/>
        </a:prstGeom>
        <a:ln>
          <a:prstDash val="solid"/>
        </a:ln>
      </xdr:spPr>
    </xdr:pic>
    <xdr:clientData/>
  </xdr:twoCellAnchor>
  <xdr:twoCellAnchor editAs="oneCell">
    <xdr:from>
      <xdr:col>1</xdr:col>
      <xdr:colOff>0</xdr:colOff>
      <xdr:row>76</xdr:row>
      <xdr:rowOff>0</xdr:rowOff>
    </xdr:from>
    <xdr:to>
      <xdr:col>23</xdr:col>
      <xdr:colOff>542229</xdr:colOff>
      <xdr:row>106</xdr:row>
      <xdr:rowOff>84323</xdr:rowOff>
    </xdr:to>
    <xdr:pic>
      <xdr:nvPicPr>
        <xdr:cNvPr id="4" name="Picture 3">
          <a:extLst>
            <a:ext uri="{FF2B5EF4-FFF2-40B4-BE49-F238E27FC236}">
              <a16:creationId xmlns:a16="http://schemas.microsoft.com/office/drawing/2014/main" id="{00000000-0008-0000-2500-000004000000}"/>
            </a:ext>
          </a:extLst>
        </xdr:cNvPr>
        <xdr:cNvPicPr>
          <a:picLocks noChangeAspect="1"/>
        </xdr:cNvPicPr>
      </xdr:nvPicPr>
      <xdr:blipFill>
        <a:blip xmlns:r="http://schemas.openxmlformats.org/officeDocument/2006/relationships" r:embed="rId3"/>
        <a:stretch>
          <a:fillRect/>
        </a:stretch>
      </xdr:blipFill>
      <xdr:spPr>
        <a:xfrm>
          <a:off x="609600" y="14478000"/>
          <a:ext cx="13953429" cy="5799323"/>
        </a:xfrm>
        <a:prstGeom prst="rect">
          <a:avLst/>
        </a:prstGeom>
        <a:ln>
          <a:prstDash val="solid"/>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13</xdr:col>
      <xdr:colOff>244495</xdr:colOff>
      <xdr:row>33</xdr:row>
      <xdr:rowOff>495</xdr:rowOff>
    </xdr:to>
    <xdr:pic>
      <xdr:nvPicPr>
        <xdr:cNvPr id="2" name="Picture 1">
          <a:extLst>
            <a:ext uri="{FF2B5EF4-FFF2-40B4-BE49-F238E27FC236}">
              <a16:creationId xmlns:a16="http://schemas.microsoft.com/office/drawing/2014/main" id="{00000000-0008-0000-2600-000002000000}"/>
            </a:ext>
          </a:extLst>
        </xdr:cNvPr>
        <xdr:cNvPicPr>
          <a:picLocks noChangeAspect="1"/>
        </xdr:cNvPicPr>
      </xdr:nvPicPr>
      <xdr:blipFill>
        <a:blip xmlns:r="http://schemas.openxmlformats.org/officeDocument/2006/relationships" r:embed="rId1"/>
        <a:stretch>
          <a:fillRect/>
        </a:stretch>
      </xdr:blipFill>
      <xdr:spPr>
        <a:xfrm>
          <a:off x="609600" y="571500"/>
          <a:ext cx="7559695" cy="5715495"/>
        </a:xfrm>
        <a:prstGeom prst="rect">
          <a:avLst/>
        </a:prstGeom>
        <a:ln>
          <a:prstDash val="solid"/>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13</xdr:col>
      <xdr:colOff>404529</xdr:colOff>
      <xdr:row>33</xdr:row>
      <xdr:rowOff>76702</xdr:rowOff>
    </xdr:to>
    <xdr:pic>
      <xdr:nvPicPr>
        <xdr:cNvPr id="2" name="Picture 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1"/>
        <a:stretch>
          <a:fillRect/>
        </a:stretch>
      </xdr:blipFill>
      <xdr:spPr>
        <a:xfrm>
          <a:off x="609600" y="571500"/>
          <a:ext cx="7719729" cy="5791702"/>
        </a:xfrm>
        <a:prstGeom prst="rect">
          <a:avLst/>
        </a:prstGeom>
        <a:ln>
          <a:prstDash val="solid"/>
        </a:ln>
      </xdr:spPr>
    </xdr:pic>
    <xdr:clientData/>
  </xdr:twoCellAnchor>
  <xdr:twoCellAnchor editAs="oneCell">
    <xdr:from>
      <xdr:col>1</xdr:col>
      <xdr:colOff>0</xdr:colOff>
      <xdr:row>36</xdr:row>
      <xdr:rowOff>0</xdr:rowOff>
    </xdr:from>
    <xdr:to>
      <xdr:col>13</xdr:col>
      <xdr:colOff>404529</xdr:colOff>
      <xdr:row>66</xdr:row>
      <xdr:rowOff>84323</xdr:rowOff>
    </xdr:to>
    <xdr:pic>
      <xdr:nvPicPr>
        <xdr:cNvPr id="3" name="Picture 2">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2"/>
        <a:stretch>
          <a:fillRect/>
        </a:stretch>
      </xdr:blipFill>
      <xdr:spPr>
        <a:xfrm>
          <a:off x="609600" y="6858000"/>
          <a:ext cx="7719729" cy="5799323"/>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1.bin"/><Relationship Id="rId5" Type="http://schemas.openxmlformats.org/officeDocument/2006/relationships/image" Target="../media/image16.emf"/><Relationship Id="rId4" Type="http://schemas.openxmlformats.org/officeDocument/2006/relationships/oleObject" Target="../embeddings/oleObject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4.xml"/><Relationship Id="rId1" Type="http://schemas.openxmlformats.org/officeDocument/2006/relationships/printerSettings" Target="../printerSettings/printerSettings2.bin"/><Relationship Id="rId5" Type="http://schemas.openxmlformats.org/officeDocument/2006/relationships/image" Target="../media/image23.emf"/><Relationship Id="rId4" Type="http://schemas.openxmlformats.org/officeDocument/2006/relationships/oleObject" Target="../embeddings/oleObject2.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9.xml"/><Relationship Id="rId1" Type="http://schemas.openxmlformats.org/officeDocument/2006/relationships/printerSettings" Target="../printerSettings/printerSettings3.bin"/><Relationship Id="rId5" Type="http://schemas.openxmlformats.org/officeDocument/2006/relationships/image" Target="../media/image31.emf"/><Relationship Id="rId4" Type="http://schemas.openxmlformats.org/officeDocument/2006/relationships/oleObject" Target="../embeddings/oleObject3.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54"/>
  <sheetViews>
    <sheetView tabSelected="1" zoomScale="70" zoomScaleNormal="70" workbookViewId="0">
      <pane ySplit="3" topLeftCell="A29" activePane="bottomLeft" state="frozen"/>
      <selection pane="bottomLeft" activeCell="G42" sqref="G42"/>
    </sheetView>
  </sheetViews>
  <sheetFormatPr defaultRowHeight="14.4" x14ac:dyDescent="0.3"/>
  <cols>
    <col min="1" max="1" width="14" customWidth="1"/>
    <col min="2" max="2" width="18" customWidth="1"/>
    <col min="3" max="3" width="37.5546875" customWidth="1"/>
    <col min="4" max="4" width="58" customWidth="1"/>
    <col min="5" max="5" width="62" customWidth="1"/>
    <col min="6" max="7" width="57.88671875" customWidth="1"/>
    <col min="8" max="8" width="14" customWidth="1"/>
    <col min="9" max="9" width="22.33203125" customWidth="1"/>
    <col min="10" max="10" width="48.109375" customWidth="1"/>
  </cols>
  <sheetData>
    <row r="1" spans="1:10" ht="28.2" customHeight="1" x14ac:dyDescent="0.3">
      <c r="A1" s="19" t="s">
        <v>0</v>
      </c>
      <c r="B1" s="20"/>
      <c r="C1" s="20"/>
      <c r="D1" s="20"/>
      <c r="E1" s="20"/>
      <c r="F1" s="20"/>
      <c r="G1" s="20"/>
      <c r="H1" s="20"/>
      <c r="I1" s="20"/>
    </row>
    <row r="2" spans="1:10" x14ac:dyDescent="0.3">
      <c r="A2" t="s">
        <v>1</v>
      </c>
      <c r="D2" t="s">
        <v>2</v>
      </c>
      <c r="E2">
        <v>50</v>
      </c>
      <c r="H2" t="s">
        <v>3</v>
      </c>
      <c r="I2" t="s">
        <v>4</v>
      </c>
    </row>
    <row r="3" spans="1:10" ht="31.95" customHeight="1" x14ac:dyDescent="0.3">
      <c r="A3" s="1" t="s">
        <v>5</v>
      </c>
      <c r="B3" s="1" t="s">
        <v>6</v>
      </c>
      <c r="C3" s="1" t="s">
        <v>7</v>
      </c>
      <c r="D3" s="1" t="s">
        <v>8</v>
      </c>
      <c r="E3" s="1" t="s">
        <v>9</v>
      </c>
      <c r="F3" s="4" t="s">
        <v>10</v>
      </c>
      <c r="G3" s="4" t="s">
        <v>11</v>
      </c>
      <c r="H3" s="1" t="s">
        <v>12</v>
      </c>
      <c r="I3" s="4" t="s">
        <v>13</v>
      </c>
      <c r="J3" s="3" t="s">
        <v>14</v>
      </c>
    </row>
    <row r="4" spans="1:10" ht="90" customHeight="1" x14ac:dyDescent="0.3">
      <c r="A4" s="5" t="s">
        <v>15</v>
      </c>
      <c r="B4" s="6" t="s">
        <v>16</v>
      </c>
      <c r="C4" s="5" t="s">
        <v>17</v>
      </c>
      <c r="D4" s="10" t="s">
        <v>18</v>
      </c>
      <c r="E4" s="10" t="s">
        <v>19</v>
      </c>
      <c r="F4" s="10" t="s">
        <v>20</v>
      </c>
      <c r="G4" s="10"/>
      <c r="H4" s="11" t="s">
        <v>21</v>
      </c>
      <c r="I4" s="13" t="str">
        <f>HYPERLINK("#'TC 01'!A1","TC 01")</f>
        <v>TC 01</v>
      </c>
      <c r="J4" s="12"/>
    </row>
    <row r="5" spans="1:10" ht="90" customHeight="1" x14ac:dyDescent="0.3">
      <c r="A5" s="5" t="s">
        <v>22</v>
      </c>
      <c r="B5" s="6" t="s">
        <v>16</v>
      </c>
      <c r="C5" s="5" t="s">
        <v>23</v>
      </c>
      <c r="D5" s="10" t="s">
        <v>24</v>
      </c>
      <c r="E5" s="10" t="s">
        <v>25</v>
      </c>
      <c r="F5" s="10" t="s">
        <v>26</v>
      </c>
      <c r="G5" s="10"/>
      <c r="H5" s="11" t="s">
        <v>21</v>
      </c>
      <c r="I5" s="13" t="str">
        <f>HYPERLINK("#'TC 02'!A1","TC 02")</f>
        <v>TC 02</v>
      </c>
      <c r="J5" s="12"/>
    </row>
    <row r="6" spans="1:10" ht="90" customHeight="1" x14ac:dyDescent="0.3">
      <c r="A6" s="5" t="s">
        <v>27</v>
      </c>
      <c r="B6" s="6" t="s">
        <v>16</v>
      </c>
      <c r="C6" s="5" t="s">
        <v>28</v>
      </c>
      <c r="D6" s="10" t="s">
        <v>29</v>
      </c>
      <c r="E6" s="10" t="s">
        <v>30</v>
      </c>
      <c r="F6" s="10" t="s">
        <v>31</v>
      </c>
      <c r="G6" s="10"/>
      <c r="H6" s="11" t="s">
        <v>21</v>
      </c>
      <c r="I6" s="13" t="str">
        <f>HYPERLINK("#'TC 03'!A1","TC 03")</f>
        <v>TC 03</v>
      </c>
      <c r="J6" s="12"/>
    </row>
    <row r="7" spans="1:10" ht="90" customHeight="1" x14ac:dyDescent="0.3">
      <c r="A7" s="5" t="s">
        <v>32</v>
      </c>
      <c r="B7" s="6" t="s">
        <v>16</v>
      </c>
      <c r="C7" s="5" t="s">
        <v>33</v>
      </c>
      <c r="D7" s="10" t="s">
        <v>34</v>
      </c>
      <c r="E7" s="10" t="s">
        <v>35</v>
      </c>
      <c r="F7" s="10" t="s">
        <v>36</v>
      </c>
      <c r="G7" s="10"/>
      <c r="H7" s="11" t="s">
        <v>21</v>
      </c>
      <c r="I7" s="13" t="str">
        <f>HYPERLINK("#'TC 04'!A1","TC 04")</f>
        <v>TC 04</v>
      </c>
      <c r="J7" s="12"/>
    </row>
    <row r="8" spans="1:10" ht="90" customHeight="1" x14ac:dyDescent="0.3">
      <c r="A8" s="5" t="s">
        <v>37</v>
      </c>
      <c r="B8" s="6" t="s">
        <v>16</v>
      </c>
      <c r="C8" s="5" t="s">
        <v>38</v>
      </c>
      <c r="D8" s="10" t="s">
        <v>39</v>
      </c>
      <c r="E8" s="10" t="s">
        <v>40</v>
      </c>
      <c r="F8" s="10" t="s">
        <v>41</v>
      </c>
      <c r="G8" s="10"/>
      <c r="H8" s="11" t="s">
        <v>21</v>
      </c>
      <c r="I8" s="13" t="str">
        <f>HYPERLINK("#'TC 05'!A1","TC 05")</f>
        <v>TC 05</v>
      </c>
      <c r="J8" s="12"/>
    </row>
    <row r="9" spans="1:10" ht="90" customHeight="1" x14ac:dyDescent="0.3">
      <c r="A9" s="5" t="s">
        <v>42</v>
      </c>
      <c r="B9" s="6" t="s">
        <v>16</v>
      </c>
      <c r="C9" s="5" t="s">
        <v>43</v>
      </c>
      <c r="D9" s="10" t="s">
        <v>44</v>
      </c>
      <c r="E9" s="10" t="s">
        <v>45</v>
      </c>
      <c r="F9" s="10" t="s">
        <v>255</v>
      </c>
      <c r="G9" s="10" t="s">
        <v>46</v>
      </c>
      <c r="H9" s="17" t="s">
        <v>21</v>
      </c>
      <c r="I9" s="13" t="str">
        <f>HYPERLINK("#'TC 06'!A1","TC 06")</f>
        <v>TC 06</v>
      </c>
      <c r="J9" s="12"/>
    </row>
    <row r="10" spans="1:10" ht="90" customHeight="1" x14ac:dyDescent="0.3">
      <c r="A10" s="5" t="s">
        <v>47</v>
      </c>
      <c r="B10" s="6" t="s">
        <v>16</v>
      </c>
      <c r="C10" s="5" t="s">
        <v>48</v>
      </c>
      <c r="D10" s="10" t="s">
        <v>49</v>
      </c>
      <c r="E10" s="10" t="s">
        <v>50</v>
      </c>
      <c r="F10" s="10" t="s">
        <v>51</v>
      </c>
      <c r="G10" s="10"/>
      <c r="H10" s="17" t="s">
        <v>21</v>
      </c>
      <c r="I10" s="13" t="str">
        <f>HYPERLINK("#'TC 07'!A1","TC 07")</f>
        <v>TC 07</v>
      </c>
      <c r="J10" s="12"/>
    </row>
    <row r="11" spans="1:10" ht="90" customHeight="1" x14ac:dyDescent="0.3">
      <c r="A11" s="5" t="s">
        <v>52</v>
      </c>
      <c r="B11" s="6" t="s">
        <v>16</v>
      </c>
      <c r="C11" s="5" t="s">
        <v>53</v>
      </c>
      <c r="D11" s="10" t="s">
        <v>54</v>
      </c>
      <c r="E11" s="10" t="s">
        <v>55</v>
      </c>
      <c r="F11" s="16" t="s">
        <v>56</v>
      </c>
      <c r="G11" s="16"/>
      <c r="H11" s="11" t="s">
        <v>21</v>
      </c>
      <c r="I11" s="13" t="str">
        <f>HYPERLINK("#'TC 08'!A1","TC 08")</f>
        <v>TC 08</v>
      </c>
      <c r="J11" s="12"/>
    </row>
    <row r="12" spans="1:10" ht="90" customHeight="1" x14ac:dyDescent="0.3">
      <c r="A12" s="5" t="s">
        <v>57</v>
      </c>
      <c r="B12" s="6" t="s">
        <v>16</v>
      </c>
      <c r="C12" s="5" t="s">
        <v>58</v>
      </c>
      <c r="D12" s="10" t="s">
        <v>59</v>
      </c>
      <c r="E12" s="10" t="s">
        <v>60</v>
      </c>
      <c r="F12" s="10" t="s">
        <v>61</v>
      </c>
      <c r="G12" s="10"/>
      <c r="H12" s="11" t="s">
        <v>21</v>
      </c>
      <c r="I12" s="13" t="str">
        <f>HYPERLINK("#'TC 09'!A1","TC 09")</f>
        <v>TC 09</v>
      </c>
      <c r="J12" s="12"/>
    </row>
    <row r="13" spans="1:10" ht="90" customHeight="1" x14ac:dyDescent="0.3">
      <c r="A13" s="5" t="s">
        <v>62</v>
      </c>
      <c r="B13" s="6" t="s">
        <v>16</v>
      </c>
      <c r="C13" s="5" t="s">
        <v>63</v>
      </c>
      <c r="D13" s="10" t="s">
        <v>64</v>
      </c>
      <c r="E13" s="10" t="s">
        <v>65</v>
      </c>
      <c r="F13" s="10" t="s">
        <v>66</v>
      </c>
      <c r="G13" s="10"/>
      <c r="H13" s="11" t="s">
        <v>21</v>
      </c>
      <c r="I13" s="13" t="str">
        <f>HYPERLINK("#'TC 10'!A1","TC 10")</f>
        <v>TC 10</v>
      </c>
      <c r="J13" s="12"/>
    </row>
    <row r="14" spans="1:10" ht="90" customHeight="1" x14ac:dyDescent="0.3">
      <c r="A14" s="5" t="s">
        <v>67</v>
      </c>
      <c r="B14" s="7" t="s">
        <v>68</v>
      </c>
      <c r="C14" s="5" t="s">
        <v>69</v>
      </c>
      <c r="D14" s="10" t="s">
        <v>70</v>
      </c>
      <c r="E14" s="10" t="s">
        <v>71</v>
      </c>
      <c r="F14" s="10" t="s">
        <v>72</v>
      </c>
      <c r="G14" s="10"/>
      <c r="H14" s="11" t="s">
        <v>21</v>
      </c>
      <c r="I14" s="13" t="str">
        <f>HYPERLINK("#'TC 11'!A1","TC 11")</f>
        <v>TC 11</v>
      </c>
      <c r="J14" s="12"/>
    </row>
    <row r="15" spans="1:10" ht="90" customHeight="1" x14ac:dyDescent="0.3">
      <c r="A15" s="5" t="s">
        <v>73</v>
      </c>
      <c r="B15" s="7" t="s">
        <v>68</v>
      </c>
      <c r="C15" s="5" t="s">
        <v>74</v>
      </c>
      <c r="D15" s="10" t="s">
        <v>75</v>
      </c>
      <c r="E15" s="10" t="s">
        <v>76</v>
      </c>
      <c r="F15" s="10" t="s">
        <v>77</v>
      </c>
      <c r="G15" s="10"/>
      <c r="H15" s="11" t="s">
        <v>21</v>
      </c>
      <c r="I15" s="13" t="str">
        <f>HYPERLINK("#'TC 12'!A1","TC 12")</f>
        <v>TC 12</v>
      </c>
      <c r="J15" s="12"/>
    </row>
    <row r="16" spans="1:10" ht="90" customHeight="1" x14ac:dyDescent="0.3">
      <c r="A16" s="5" t="s">
        <v>78</v>
      </c>
      <c r="B16" s="7" t="s">
        <v>68</v>
      </c>
      <c r="C16" s="5" t="s">
        <v>79</v>
      </c>
      <c r="D16" s="10" t="s">
        <v>80</v>
      </c>
      <c r="E16" s="10" t="s">
        <v>81</v>
      </c>
      <c r="F16" s="10" t="s">
        <v>82</v>
      </c>
      <c r="G16" s="10"/>
      <c r="H16" s="11" t="s">
        <v>21</v>
      </c>
      <c r="I16" s="13" t="str">
        <f>HYPERLINK("#'TC 13'!A1","TC 13")</f>
        <v>TC 13</v>
      </c>
      <c r="J16" s="12"/>
    </row>
    <row r="17" spans="1:10" ht="90" customHeight="1" x14ac:dyDescent="0.3">
      <c r="A17" s="5" t="s">
        <v>83</v>
      </c>
      <c r="B17" s="7" t="s">
        <v>68</v>
      </c>
      <c r="C17" s="5" t="s">
        <v>84</v>
      </c>
      <c r="D17" s="10" t="s">
        <v>85</v>
      </c>
      <c r="E17" s="10" t="s">
        <v>86</v>
      </c>
      <c r="F17" s="10" t="s">
        <v>87</v>
      </c>
      <c r="G17" s="10"/>
      <c r="H17" s="11" t="s">
        <v>21</v>
      </c>
      <c r="I17" s="13" t="str">
        <f>HYPERLINK("#'TC 14'!A1","TC 14")</f>
        <v>TC 14</v>
      </c>
      <c r="J17" s="12"/>
    </row>
    <row r="18" spans="1:10" ht="90" customHeight="1" x14ac:dyDescent="0.3">
      <c r="A18" s="5" t="s">
        <v>88</v>
      </c>
      <c r="B18" s="7" t="s">
        <v>68</v>
      </c>
      <c r="C18" s="5" t="s">
        <v>89</v>
      </c>
      <c r="D18" s="10" t="s">
        <v>90</v>
      </c>
      <c r="E18" s="10" t="s">
        <v>91</v>
      </c>
      <c r="F18" s="10" t="s">
        <v>92</v>
      </c>
      <c r="G18" s="10"/>
      <c r="H18" s="11" t="s">
        <v>21</v>
      </c>
      <c r="I18" s="13" t="str">
        <f>HYPERLINK("#'TC 15'!A1","TC 15")</f>
        <v>TC 15</v>
      </c>
      <c r="J18" s="12"/>
    </row>
    <row r="19" spans="1:10" ht="90" customHeight="1" x14ac:dyDescent="0.3">
      <c r="A19" s="5" t="s">
        <v>93</v>
      </c>
      <c r="B19" s="7" t="s">
        <v>68</v>
      </c>
      <c r="C19" s="5" t="s">
        <v>94</v>
      </c>
      <c r="D19" s="10" t="s">
        <v>95</v>
      </c>
      <c r="E19" s="10" t="s">
        <v>96</v>
      </c>
      <c r="F19" s="10" t="s">
        <v>97</v>
      </c>
      <c r="G19" s="10"/>
      <c r="H19" s="11" t="s">
        <v>21</v>
      </c>
      <c r="I19" s="13" t="str">
        <f>HYPERLINK("#'TC 16'!A1","TC 16")</f>
        <v>TC 16</v>
      </c>
      <c r="J19" s="12"/>
    </row>
    <row r="20" spans="1:10" ht="90" customHeight="1" x14ac:dyDescent="0.3">
      <c r="A20" s="5" t="s">
        <v>98</v>
      </c>
      <c r="B20" s="7" t="s">
        <v>68</v>
      </c>
      <c r="C20" s="5" t="s">
        <v>99</v>
      </c>
      <c r="D20" s="10" t="s">
        <v>100</v>
      </c>
      <c r="E20" s="10" t="s">
        <v>101</v>
      </c>
      <c r="F20" s="10" t="s">
        <v>258</v>
      </c>
      <c r="G20" s="10" t="s">
        <v>102</v>
      </c>
      <c r="H20" s="17" t="s">
        <v>21</v>
      </c>
      <c r="I20" s="13" t="str">
        <f>HYPERLINK("#'TC 17'!A1","TC 17")</f>
        <v>TC 17</v>
      </c>
      <c r="J20" s="12"/>
    </row>
    <row r="21" spans="1:10" ht="90" customHeight="1" x14ac:dyDescent="0.3">
      <c r="A21" s="5" t="s">
        <v>103</v>
      </c>
      <c r="B21" s="7" t="s">
        <v>68</v>
      </c>
      <c r="C21" s="5" t="s">
        <v>104</v>
      </c>
      <c r="D21" s="10" t="s">
        <v>105</v>
      </c>
      <c r="E21" s="10" t="s">
        <v>106</v>
      </c>
      <c r="F21" s="10" t="s">
        <v>107</v>
      </c>
      <c r="G21" s="10" t="s">
        <v>108</v>
      </c>
      <c r="H21" s="17" t="s">
        <v>21</v>
      </c>
      <c r="I21" s="13" t="str">
        <f>HYPERLINK("#'TC 18'!A1","TC 18")</f>
        <v>TC 18</v>
      </c>
      <c r="J21" s="12"/>
    </row>
    <row r="22" spans="1:10" ht="90" customHeight="1" x14ac:dyDescent="0.3">
      <c r="A22" s="5" t="s">
        <v>109</v>
      </c>
      <c r="B22" s="7" t="s">
        <v>68</v>
      </c>
      <c r="C22" s="5" t="s">
        <v>110</v>
      </c>
      <c r="D22" s="10" t="s">
        <v>111</v>
      </c>
      <c r="E22" s="10" t="s">
        <v>112</v>
      </c>
      <c r="F22" s="10" t="s">
        <v>113</v>
      </c>
      <c r="G22" s="10"/>
      <c r="H22" s="11" t="s">
        <v>21</v>
      </c>
      <c r="I22" s="13" t="str">
        <f>HYPERLINK("#'TC 19'!A1","TC 19")</f>
        <v>TC 19</v>
      </c>
      <c r="J22" s="12"/>
    </row>
    <row r="23" spans="1:10" ht="90" customHeight="1" x14ac:dyDescent="0.3">
      <c r="A23" s="5" t="s">
        <v>114</v>
      </c>
      <c r="B23" s="8" t="s">
        <v>115</v>
      </c>
      <c r="C23" s="5" t="s">
        <v>116</v>
      </c>
      <c r="D23" s="10" t="s">
        <v>117</v>
      </c>
      <c r="E23" s="10" t="s">
        <v>118</v>
      </c>
      <c r="F23" s="14" t="s">
        <v>119</v>
      </c>
      <c r="G23" s="14"/>
      <c r="H23" s="11" t="s">
        <v>21</v>
      </c>
      <c r="I23" s="13" t="str">
        <f>HYPERLINK("#'TC 20'!A1","TC 20")</f>
        <v>TC 20</v>
      </c>
      <c r="J23" s="12"/>
    </row>
    <row r="24" spans="1:10" ht="90" customHeight="1" x14ac:dyDescent="0.3">
      <c r="A24" s="5" t="s">
        <v>120</v>
      </c>
      <c r="B24" s="8" t="s">
        <v>115</v>
      </c>
      <c r="C24" s="5" t="s">
        <v>121</v>
      </c>
      <c r="D24" s="10" t="s">
        <v>122</v>
      </c>
      <c r="E24" s="10" t="s">
        <v>123</v>
      </c>
      <c r="F24" s="14" t="s">
        <v>124</v>
      </c>
      <c r="G24" s="14"/>
      <c r="H24" s="11" t="s">
        <v>21</v>
      </c>
      <c r="I24" s="13" t="str">
        <f>HYPERLINK("#'TC 21'!A1","TC 21")</f>
        <v>TC 21</v>
      </c>
      <c r="J24" s="12"/>
    </row>
    <row r="25" spans="1:10" ht="72" customHeight="1" x14ac:dyDescent="0.3">
      <c r="A25" s="5" t="s">
        <v>125</v>
      </c>
      <c r="B25" s="8" t="s">
        <v>115</v>
      </c>
      <c r="C25" s="5" t="s">
        <v>126</v>
      </c>
      <c r="D25" s="10" t="s">
        <v>127</v>
      </c>
      <c r="E25" s="10" t="s">
        <v>128</v>
      </c>
      <c r="F25" s="15" t="s">
        <v>129</v>
      </c>
      <c r="G25" s="15"/>
      <c r="H25" s="11" t="s">
        <v>21</v>
      </c>
      <c r="I25" s="13" t="str">
        <f>HYPERLINK("#'TC 22'!A1","TC 22")</f>
        <v>TC 22</v>
      </c>
      <c r="J25" s="12"/>
    </row>
    <row r="26" spans="1:10" ht="90" customHeight="1" x14ac:dyDescent="0.3">
      <c r="A26" s="5" t="s">
        <v>130</v>
      </c>
      <c r="B26" s="8" t="s">
        <v>115</v>
      </c>
      <c r="C26" s="5" t="s">
        <v>131</v>
      </c>
      <c r="D26" s="10" t="s">
        <v>132</v>
      </c>
      <c r="E26" s="10" t="s">
        <v>133</v>
      </c>
      <c r="F26" s="15" t="s">
        <v>134</v>
      </c>
      <c r="G26" s="15"/>
      <c r="H26" s="11" t="s">
        <v>21</v>
      </c>
      <c r="I26" s="13" t="str">
        <f>HYPERLINK("#'TC 23'!A1","TC 23")</f>
        <v>TC 23</v>
      </c>
      <c r="J26" s="12"/>
    </row>
    <row r="27" spans="1:10" ht="90" customHeight="1" x14ac:dyDescent="0.3">
      <c r="A27" s="5" t="s">
        <v>135</v>
      </c>
      <c r="B27" s="8" t="s">
        <v>115</v>
      </c>
      <c r="C27" s="5" t="s">
        <v>136</v>
      </c>
      <c r="D27" s="10" t="s">
        <v>137</v>
      </c>
      <c r="E27" s="10" t="s">
        <v>138</v>
      </c>
      <c r="F27" s="14" t="s">
        <v>139</v>
      </c>
      <c r="G27" s="14"/>
      <c r="H27" s="11" t="s">
        <v>21</v>
      </c>
      <c r="I27" s="13" t="str">
        <f>HYPERLINK("#'TC 24'!A1","TC 24")</f>
        <v>TC 24</v>
      </c>
      <c r="J27" s="12"/>
    </row>
    <row r="28" spans="1:10" ht="100.8" customHeight="1" x14ac:dyDescent="0.3">
      <c r="A28" s="5" t="s">
        <v>140</v>
      </c>
      <c r="B28" s="8" t="s">
        <v>115</v>
      </c>
      <c r="C28" s="5" t="s">
        <v>141</v>
      </c>
      <c r="D28" s="10" t="s">
        <v>142</v>
      </c>
      <c r="E28" s="10" t="s">
        <v>143</v>
      </c>
      <c r="F28" s="14" t="s">
        <v>144</v>
      </c>
      <c r="G28" s="14" t="s">
        <v>257</v>
      </c>
      <c r="H28" s="17" t="s">
        <v>21</v>
      </c>
      <c r="I28" s="13" t="str">
        <f>HYPERLINK("#'TC 25'!A1","TC 25")</f>
        <v>TC 25</v>
      </c>
      <c r="J28" s="15"/>
    </row>
    <row r="29" spans="1:10" ht="94.2" customHeight="1" x14ac:dyDescent="0.3">
      <c r="A29" s="5" t="s">
        <v>145</v>
      </c>
      <c r="B29" s="8" t="s">
        <v>115</v>
      </c>
      <c r="C29" s="5" t="s">
        <v>146</v>
      </c>
      <c r="D29" s="10" t="s">
        <v>147</v>
      </c>
      <c r="E29" s="10" t="s">
        <v>148</v>
      </c>
      <c r="F29" s="10"/>
      <c r="G29" s="10"/>
      <c r="H29" s="11" t="s">
        <v>4</v>
      </c>
      <c r="I29" s="13" t="str">
        <f>HYPERLINK("#'TC 26'!A1","TC 26")</f>
        <v>TC 26</v>
      </c>
      <c r="J29" s="14"/>
    </row>
    <row r="30" spans="1:10" ht="91.8" customHeight="1" x14ac:dyDescent="0.3">
      <c r="A30" s="5" t="s">
        <v>149</v>
      </c>
      <c r="B30" s="8" t="s">
        <v>115</v>
      </c>
      <c r="C30" s="5" t="s">
        <v>150</v>
      </c>
      <c r="D30" s="10" t="s">
        <v>151</v>
      </c>
      <c r="E30" s="10" t="s">
        <v>152</v>
      </c>
      <c r="F30" s="14" t="s">
        <v>153</v>
      </c>
      <c r="G30" s="14"/>
      <c r="H30" s="11" t="s">
        <v>21</v>
      </c>
      <c r="I30" s="13" t="str">
        <f>HYPERLINK("#'TC 27'!A1","TC 27")</f>
        <v>TC 27</v>
      </c>
      <c r="J30" s="12"/>
    </row>
    <row r="31" spans="1:10" ht="86.4" customHeight="1" x14ac:dyDescent="0.3">
      <c r="A31" s="5" t="s">
        <v>154</v>
      </c>
      <c r="B31" s="8" t="s">
        <v>115</v>
      </c>
      <c r="C31" s="5" t="s">
        <v>155</v>
      </c>
      <c r="D31" s="10" t="s">
        <v>156</v>
      </c>
      <c r="E31" s="10" t="s">
        <v>157</v>
      </c>
      <c r="F31" s="10" t="s">
        <v>158</v>
      </c>
      <c r="G31" s="10"/>
      <c r="H31" s="11" t="s">
        <v>21</v>
      </c>
      <c r="I31" s="13" t="str">
        <f>HYPERLINK("#'TC 28'!A1","TC 28")</f>
        <v>TC 28</v>
      </c>
      <c r="J31" s="12"/>
    </row>
    <row r="32" spans="1:10" ht="100.8" customHeight="1" x14ac:dyDescent="0.3">
      <c r="A32" s="5" t="s">
        <v>159</v>
      </c>
      <c r="B32" s="8" t="s">
        <v>115</v>
      </c>
      <c r="C32" s="5" t="s">
        <v>160</v>
      </c>
      <c r="D32" s="10" t="s">
        <v>161</v>
      </c>
      <c r="E32" s="10" t="s">
        <v>162</v>
      </c>
      <c r="F32" s="15" t="s">
        <v>163</v>
      </c>
      <c r="G32" s="15"/>
      <c r="H32" s="11" t="s">
        <v>21</v>
      </c>
      <c r="I32" s="13" t="str">
        <f>HYPERLINK("#'TC 29'!A1","TC 29")</f>
        <v>TC 29</v>
      </c>
      <c r="J32" s="12"/>
    </row>
    <row r="33" spans="1:10" ht="86.4" customHeight="1" x14ac:dyDescent="0.3">
      <c r="A33" s="5" t="s">
        <v>164</v>
      </c>
      <c r="B33" s="9" t="s">
        <v>165</v>
      </c>
      <c r="C33" s="5" t="s">
        <v>166</v>
      </c>
      <c r="D33" s="10" t="s">
        <v>167</v>
      </c>
      <c r="E33" s="10" t="s">
        <v>168</v>
      </c>
      <c r="F33" s="14" t="s">
        <v>169</v>
      </c>
      <c r="G33" s="14"/>
      <c r="H33" s="11" t="s">
        <v>21</v>
      </c>
      <c r="I33" s="13" t="str">
        <f>HYPERLINK("#'TC 30'!A1","TC 30")</f>
        <v>TC 30</v>
      </c>
      <c r="J33" s="12"/>
    </row>
    <row r="34" spans="1:10" ht="72" customHeight="1" x14ac:dyDescent="0.3">
      <c r="A34" s="5" t="s">
        <v>170</v>
      </c>
      <c r="B34" s="9" t="s">
        <v>165</v>
      </c>
      <c r="C34" s="5" t="s">
        <v>171</v>
      </c>
      <c r="D34" s="10" t="s">
        <v>172</v>
      </c>
      <c r="E34" s="10" t="s">
        <v>173</v>
      </c>
      <c r="F34" s="15" t="s">
        <v>174</v>
      </c>
      <c r="G34" s="15"/>
      <c r="H34" s="11" t="s">
        <v>21</v>
      </c>
      <c r="I34" s="13" t="str">
        <f>HYPERLINK("#'TC 31'!A1","TC 31")</f>
        <v>TC 31</v>
      </c>
      <c r="J34" s="12"/>
    </row>
    <row r="35" spans="1:10" ht="86.4" customHeight="1" x14ac:dyDescent="0.3">
      <c r="A35" s="5" t="s">
        <v>175</v>
      </c>
      <c r="B35" s="9" t="s">
        <v>165</v>
      </c>
      <c r="C35" s="5" t="s">
        <v>176</v>
      </c>
      <c r="D35" s="10" t="s">
        <v>177</v>
      </c>
      <c r="E35" s="10" t="s">
        <v>178</v>
      </c>
      <c r="F35" s="10"/>
      <c r="G35" s="10"/>
      <c r="H35" s="11" t="s">
        <v>4</v>
      </c>
      <c r="I35" s="13" t="str">
        <f>HYPERLINK("#'TC 32'!A1","TC 32")</f>
        <v>TC 32</v>
      </c>
      <c r="J35" s="14" t="s">
        <v>179</v>
      </c>
    </row>
    <row r="36" spans="1:10" ht="90" customHeight="1" x14ac:dyDescent="0.3">
      <c r="A36" s="5" t="s">
        <v>180</v>
      </c>
      <c r="B36" s="9" t="s">
        <v>165</v>
      </c>
      <c r="C36" s="5" t="s">
        <v>181</v>
      </c>
      <c r="D36" s="10" t="s">
        <v>182</v>
      </c>
      <c r="E36" s="10" t="s">
        <v>183</v>
      </c>
      <c r="F36" s="10" t="s">
        <v>184</v>
      </c>
      <c r="G36" s="10"/>
      <c r="H36" s="11" t="s">
        <v>21</v>
      </c>
      <c r="I36" s="13" t="str">
        <f>HYPERLINK("#'TC 33'!A1","TC 33")</f>
        <v>TC 33</v>
      </c>
      <c r="J36" s="12"/>
    </row>
    <row r="37" spans="1:10" ht="72" customHeight="1" x14ac:dyDescent="0.3">
      <c r="A37" s="5" t="s">
        <v>185</v>
      </c>
      <c r="B37" s="9" t="s">
        <v>165</v>
      </c>
      <c r="C37" s="5" t="s">
        <v>186</v>
      </c>
      <c r="D37" s="10" t="s">
        <v>187</v>
      </c>
      <c r="E37" s="10" t="s">
        <v>188</v>
      </c>
      <c r="F37" s="10" t="s">
        <v>189</v>
      </c>
      <c r="G37" s="10"/>
      <c r="H37" s="11" t="s">
        <v>21</v>
      </c>
      <c r="I37" s="13" t="str">
        <f>HYPERLINK("#'TC 34'!A1","TC 34")</f>
        <v>TC 34</v>
      </c>
      <c r="J37" s="12"/>
    </row>
    <row r="38" spans="1:10" ht="100.8" customHeight="1" x14ac:dyDescent="0.3">
      <c r="A38" s="5" t="s">
        <v>190</v>
      </c>
      <c r="B38" s="9" t="s">
        <v>165</v>
      </c>
      <c r="C38" s="5" t="s">
        <v>191</v>
      </c>
      <c r="D38" s="10" t="s">
        <v>192</v>
      </c>
      <c r="E38" s="10" t="s">
        <v>193</v>
      </c>
      <c r="F38" s="15" t="s">
        <v>194</v>
      </c>
      <c r="G38" s="15"/>
      <c r="H38" s="11" t="s">
        <v>21</v>
      </c>
      <c r="I38" s="13" t="str">
        <f>HYPERLINK("#'TC 35'!A1","TC 35")</f>
        <v>TC 35</v>
      </c>
      <c r="J38" s="12"/>
    </row>
    <row r="39" spans="1:10" ht="90" customHeight="1" x14ac:dyDescent="0.3">
      <c r="A39" s="5" t="s">
        <v>195</v>
      </c>
      <c r="B39" s="9" t="s">
        <v>165</v>
      </c>
      <c r="C39" s="5" t="s">
        <v>196</v>
      </c>
      <c r="D39" s="10" t="s">
        <v>197</v>
      </c>
      <c r="E39" s="10" t="s">
        <v>198</v>
      </c>
      <c r="F39" s="15" t="s">
        <v>199</v>
      </c>
      <c r="G39" s="15"/>
      <c r="H39" s="11" t="s">
        <v>21</v>
      </c>
      <c r="I39" s="13" t="str">
        <f>HYPERLINK("#'TC 36'!A1","TC 36")</f>
        <v>TC 36</v>
      </c>
      <c r="J39" s="12"/>
    </row>
    <row r="40" spans="1:10" ht="90" customHeight="1" x14ac:dyDescent="0.3">
      <c r="A40" s="5" t="s">
        <v>200</v>
      </c>
      <c r="B40" s="9" t="s">
        <v>165</v>
      </c>
      <c r="C40" s="5" t="s">
        <v>201</v>
      </c>
      <c r="D40" s="10" t="s">
        <v>202</v>
      </c>
      <c r="E40" s="10" t="s">
        <v>203</v>
      </c>
      <c r="F40" s="15" t="s">
        <v>204</v>
      </c>
      <c r="G40" s="15"/>
      <c r="H40" s="11" t="s">
        <v>21</v>
      </c>
      <c r="I40" s="13" t="str">
        <f>HYPERLINK("#'TC 37'!A1","TC 37")</f>
        <v>TC 37</v>
      </c>
      <c r="J40" s="12"/>
    </row>
    <row r="41" spans="1:10" ht="90" customHeight="1" x14ac:dyDescent="0.3">
      <c r="A41" s="5" t="s">
        <v>205</v>
      </c>
      <c r="B41" s="9" t="s">
        <v>165</v>
      </c>
      <c r="C41" s="5" t="s">
        <v>206</v>
      </c>
      <c r="D41" s="10" t="s">
        <v>207</v>
      </c>
      <c r="E41" s="10" t="s">
        <v>208</v>
      </c>
      <c r="F41" s="15" t="s">
        <v>209</v>
      </c>
      <c r="G41" s="15"/>
      <c r="H41" s="11" t="s">
        <v>21</v>
      </c>
      <c r="I41" s="13" t="str">
        <f>HYPERLINK("#'TC 38'!A1","TC 38")</f>
        <v>TC 38</v>
      </c>
      <c r="J41" s="12"/>
    </row>
    <row r="42" spans="1:10" ht="90" customHeight="1" x14ac:dyDescent="0.3">
      <c r="A42" s="5" t="s">
        <v>210</v>
      </c>
      <c r="B42" s="9" t="s">
        <v>165</v>
      </c>
      <c r="C42" s="5" t="s">
        <v>256</v>
      </c>
      <c r="D42" s="10" t="s">
        <v>211</v>
      </c>
      <c r="E42" s="10" t="s">
        <v>212</v>
      </c>
      <c r="F42" s="15" t="s">
        <v>213</v>
      </c>
      <c r="G42" s="15"/>
      <c r="H42" s="11" t="s">
        <v>21</v>
      </c>
      <c r="I42" s="13" t="str">
        <f>HYPERLINK("#'TC 39'!A1","TC 39")</f>
        <v>TC 39</v>
      </c>
      <c r="J42" s="12"/>
    </row>
    <row r="43" spans="1:10" ht="36.6" customHeight="1" x14ac:dyDescent="0.3">
      <c r="A43" s="5"/>
      <c r="B43" s="18"/>
      <c r="C43" s="5"/>
      <c r="D43" s="10"/>
      <c r="E43" s="10"/>
      <c r="F43" s="10"/>
      <c r="G43" s="10"/>
      <c r="H43" s="11"/>
      <c r="I43" s="13"/>
      <c r="J43" s="12"/>
    </row>
    <row r="44" spans="1:10" ht="36" customHeight="1" x14ac:dyDescent="0.3">
      <c r="A44" s="5"/>
      <c r="B44" s="18"/>
      <c r="C44" s="5"/>
      <c r="D44" s="10"/>
      <c r="E44" s="10"/>
      <c r="F44" s="10"/>
      <c r="G44" s="10"/>
      <c r="H44" s="11"/>
      <c r="I44" s="13"/>
      <c r="J44" s="12"/>
    </row>
    <row r="45" spans="1:10" ht="30.6" customHeight="1" x14ac:dyDescent="0.3">
      <c r="A45" s="5"/>
      <c r="B45" s="18"/>
      <c r="C45" s="5"/>
      <c r="D45" s="10"/>
      <c r="E45" s="10"/>
      <c r="F45" s="10"/>
      <c r="G45" s="10"/>
      <c r="H45" s="11"/>
      <c r="I45" s="13"/>
      <c r="J45" s="12"/>
    </row>
    <row r="46" spans="1:10" ht="28.2" customHeight="1" x14ac:dyDescent="0.3">
      <c r="A46" s="5"/>
      <c r="B46" s="18"/>
      <c r="C46" s="5"/>
      <c r="D46" s="10"/>
      <c r="E46" s="10"/>
      <c r="F46" s="10"/>
      <c r="G46" s="10"/>
      <c r="H46" s="11"/>
      <c r="I46" s="13"/>
      <c r="J46" s="12"/>
    </row>
    <row r="47" spans="1:10" ht="25.8" customHeight="1" x14ac:dyDescent="0.3"/>
    <row r="48" spans="1:10" ht="28.2" customHeight="1" x14ac:dyDescent="0.3"/>
    <row r="49" ht="29.4" customHeight="1" x14ac:dyDescent="0.3"/>
    <row r="50" ht="31.8" customHeight="1" x14ac:dyDescent="0.3"/>
    <row r="51" ht="25.8" customHeight="1" x14ac:dyDescent="0.3"/>
    <row r="52" ht="30.6" customHeight="1" x14ac:dyDescent="0.3"/>
    <row r="53" ht="30" customHeight="1" x14ac:dyDescent="0.3"/>
    <row r="54" ht="28.95" customHeight="1" x14ac:dyDescent="0.3"/>
  </sheetData>
  <autoFilter ref="A3:I47" xr:uid="{00000000-0009-0000-0000-000000000000}"/>
  <mergeCells count="1">
    <mergeCell ref="A1:I1"/>
  </mergeCells>
  <dataValidations count="2">
    <dataValidation type="list" sqref="H4:H53" xr:uid="{00000000-0002-0000-0000-000000000000}">
      <formula1>"Not Run,Pass,Fail,Blocked,N/A"</formula1>
    </dataValidation>
    <dataValidation type="list" allowBlank="1" sqref="F5:H10 F12:G23 F30:G30 F32:G32 F36:G38 F44:G54 H11:H54" xr:uid="{00000000-0002-0000-0000-000001000000}">
      <formula1>"Not Run,Pass,Fail,Blocked,N/A"</formula1>
    </dataValidation>
  </dataValidation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2"/>
  <dimension ref="A1:E8"/>
  <sheetViews>
    <sheetView workbookViewId="0">
      <selection sqref="A1:E1"/>
    </sheetView>
  </sheetViews>
  <sheetFormatPr defaultRowHeight="14.4" x14ac:dyDescent="0.3"/>
  <cols>
    <col min="1" max="1" width="20" customWidth="1"/>
    <col min="2" max="2" width="18" customWidth="1"/>
    <col min="3" max="3" width="4" customWidth="1"/>
    <col min="4" max="4" width="22" customWidth="1"/>
    <col min="5" max="5" width="58" customWidth="1"/>
  </cols>
  <sheetData>
    <row r="1" spans="1:5" ht="21" customHeight="1" x14ac:dyDescent="0.4">
      <c r="A1" s="21" t="s">
        <v>214</v>
      </c>
      <c r="B1" s="20"/>
      <c r="C1" s="20"/>
      <c r="D1" s="20"/>
      <c r="E1" s="20"/>
    </row>
    <row r="3" spans="1:5" x14ac:dyDescent="0.3">
      <c r="A3" s="2" t="s">
        <v>215</v>
      </c>
      <c r="B3" s="2">
        <v>43</v>
      </c>
      <c r="C3" s="2"/>
      <c r="D3" s="2" t="s">
        <v>216</v>
      </c>
      <c r="E3" s="2" t="s">
        <v>217</v>
      </c>
    </row>
    <row r="4" spans="1:5" x14ac:dyDescent="0.3">
      <c r="A4" s="2" t="s">
        <v>21</v>
      </c>
      <c r="B4" s="2">
        <f>COUNTIF('Download Test Cases'!H:H,"Pass")</f>
        <v>37</v>
      </c>
      <c r="C4" s="2"/>
      <c r="D4" s="2" t="s">
        <v>8</v>
      </c>
      <c r="E4" s="2" t="s">
        <v>218</v>
      </c>
    </row>
    <row r="5" spans="1:5" x14ac:dyDescent="0.3">
      <c r="A5" s="2" t="s">
        <v>219</v>
      </c>
      <c r="B5" s="2">
        <f>COUNTIF('Download Test Cases'!H:H,"Fail")</f>
        <v>0</v>
      </c>
      <c r="C5" s="2"/>
      <c r="D5" s="2" t="s">
        <v>9</v>
      </c>
      <c r="E5" s="2" t="s">
        <v>220</v>
      </c>
    </row>
    <row r="6" spans="1:5" x14ac:dyDescent="0.3">
      <c r="A6" s="2" t="s">
        <v>221</v>
      </c>
      <c r="B6" s="2">
        <f>COUNTIF('Download Test Cases'!H:H,"Blocked")</f>
        <v>0</v>
      </c>
      <c r="C6" s="2"/>
      <c r="D6" s="2" t="s">
        <v>222</v>
      </c>
      <c r="E6" s="2" t="s">
        <v>223</v>
      </c>
    </row>
    <row r="7" spans="1:5" x14ac:dyDescent="0.3">
      <c r="A7" s="2" t="s">
        <v>4</v>
      </c>
      <c r="B7" s="2">
        <f>COUNTIF('Download Test Cases'!H:H,"Not Run")</f>
        <v>2</v>
      </c>
      <c r="C7" s="2"/>
      <c r="D7" s="2" t="s">
        <v>12</v>
      </c>
      <c r="E7" s="2" t="s">
        <v>224</v>
      </c>
    </row>
    <row r="8" spans="1:5" x14ac:dyDescent="0.3">
      <c r="A8" s="2" t="s">
        <v>225</v>
      </c>
      <c r="B8" s="2">
        <f>COUNTIF('Download Test Cases'!H:H,"N/A")</f>
        <v>0</v>
      </c>
      <c r="C8" s="2"/>
      <c r="D8" s="2"/>
      <c r="E8" s="2"/>
    </row>
  </sheetData>
  <mergeCells count="1">
    <mergeCell ref="A1:E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2:B3"/>
  <sheetViews>
    <sheetView workbookViewId="0"/>
  </sheetViews>
  <sheetFormatPr defaultRowHeight="14.4" x14ac:dyDescent="0.3"/>
  <cols>
    <col min="2" max="2" width="26.6640625" customWidth="1"/>
  </cols>
  <sheetData>
    <row r="2" spans="2:2" x14ac:dyDescent="0.3">
      <c r="B2" t="s">
        <v>226</v>
      </c>
    </row>
    <row r="3" spans="2:2" x14ac:dyDescent="0.3">
      <c r="B3" t="s">
        <v>227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B2:B103"/>
  <sheetViews>
    <sheetView topLeftCell="A85" workbookViewId="0">
      <selection activeCell="B104" sqref="B104"/>
    </sheetView>
  </sheetViews>
  <sheetFormatPr defaultRowHeight="14.4" x14ac:dyDescent="0.3"/>
  <cols>
    <col min="2" max="2" width="61.88671875" customWidth="1"/>
  </cols>
  <sheetData>
    <row r="2" spans="2:2" x14ac:dyDescent="0.3">
      <c r="B2" t="s">
        <v>228</v>
      </c>
    </row>
    <row r="3" spans="2:2" x14ac:dyDescent="0.3">
      <c r="B3" t="s">
        <v>227</v>
      </c>
    </row>
    <row r="4" spans="2:2" x14ac:dyDescent="0.3">
      <c r="B4" t="s">
        <v>229</v>
      </c>
    </row>
    <row r="62" spans="2:2" x14ac:dyDescent="0.3">
      <c r="B62" t="s">
        <v>230</v>
      </c>
    </row>
    <row r="103" spans="2:2" x14ac:dyDescent="0.3">
      <c r="B103" t="s">
        <v>231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2"/>
  <sheetViews>
    <sheetView workbookViewId="0"/>
  </sheetViews>
  <sheetFormatPr defaultRowHeight="14.4" x14ac:dyDescent="0.3"/>
  <cols>
    <col min="2" max="2" width="53" customWidth="1"/>
  </cols>
  <sheetData>
    <row r="2" spans="2:2" x14ac:dyDescent="0.3">
      <c r="B2" t="s">
        <v>232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2"/>
  <sheetViews>
    <sheetView workbookViewId="0"/>
  </sheetViews>
  <sheetFormatPr defaultRowHeight="14.4" x14ac:dyDescent="0.3"/>
  <sheetData>
    <row r="2" spans="2:2" x14ac:dyDescent="0.3">
      <c r="B2" t="s">
        <v>233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B2:B45"/>
  <sheetViews>
    <sheetView workbookViewId="0">
      <selection activeCell="B46" sqref="B46"/>
    </sheetView>
  </sheetViews>
  <sheetFormatPr defaultRowHeight="14.4" x14ac:dyDescent="0.3"/>
  <cols>
    <col min="2" max="2" width="43.77734375" customWidth="1"/>
  </cols>
  <sheetData>
    <row r="2" spans="2:2" x14ac:dyDescent="0.3">
      <c r="B2" t="s">
        <v>234</v>
      </c>
    </row>
    <row r="4" spans="2:2" x14ac:dyDescent="0.3">
      <c r="B4" t="s">
        <v>235</v>
      </c>
    </row>
    <row r="45" spans="2:2" x14ac:dyDescent="0.3">
      <c r="B45" t="s">
        <v>236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B2"/>
  <sheetViews>
    <sheetView topLeftCell="A25" workbookViewId="0"/>
  </sheetViews>
  <sheetFormatPr defaultRowHeight="14.4" x14ac:dyDescent="0.3"/>
  <sheetData>
    <row r="2" spans="2:2" x14ac:dyDescent="0.3">
      <c r="B2" t="s">
        <v>237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2"/>
  <sheetViews>
    <sheetView topLeftCell="AH16" workbookViewId="0"/>
  </sheetViews>
  <sheetFormatPr defaultRowHeight="14.4" x14ac:dyDescent="0.3"/>
  <sheetData>
    <row r="2" spans="2:2" x14ac:dyDescent="0.3">
      <c r="B2" t="s">
        <v>238</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B3"/>
  <sheetViews>
    <sheetView topLeftCell="A25" workbookViewId="0">
      <selection activeCell="S16" sqref="S16"/>
    </sheetView>
  </sheetViews>
  <sheetFormatPr defaultRowHeight="14.4" x14ac:dyDescent="0.3"/>
  <sheetData>
    <row r="3" spans="2:2" x14ac:dyDescent="0.3">
      <c r="B3" t="s">
        <v>239</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B2:B45"/>
  <sheetViews>
    <sheetView topLeftCell="A70" workbookViewId="0"/>
  </sheetViews>
  <sheetFormatPr defaultRowHeight="14.4" x14ac:dyDescent="0.3"/>
  <sheetData>
    <row r="2" spans="2:2" x14ac:dyDescent="0.3">
      <c r="B2" t="s">
        <v>240</v>
      </c>
    </row>
    <row r="4" spans="2:2" x14ac:dyDescent="0.3">
      <c r="B4" t="s">
        <v>241</v>
      </c>
    </row>
    <row r="45" spans="2:2" x14ac:dyDescent="0.3">
      <c r="B45" t="s">
        <v>235</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B2"/>
  <sheetViews>
    <sheetView workbookViewId="0">
      <selection activeCell="B4" sqref="B4"/>
    </sheetView>
  </sheetViews>
  <sheetFormatPr defaultRowHeight="14.4" x14ac:dyDescent="0.3"/>
  <sheetData>
    <row r="2" spans="2:2" x14ac:dyDescent="0.3">
      <c r="B2" t="s">
        <v>242</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36866" r:id="rId4">
          <objectPr defaultSize="0" r:id="rId5">
            <anchor moveWithCells="1">
              <from>
                <xdr:col>1</xdr:col>
                <xdr:colOff>0</xdr:colOff>
                <xdr:row>3</xdr:row>
                <xdr:rowOff>0</xdr:rowOff>
              </from>
              <to>
                <xdr:col>3</xdr:col>
                <xdr:colOff>434340</xdr:colOff>
                <xdr:row>5</xdr:row>
                <xdr:rowOff>152400</xdr:rowOff>
              </to>
            </anchor>
          </objectPr>
        </oleObject>
      </mc:Choice>
      <mc:Fallback>
        <oleObject progId="Packager Shell Object" shapeId="36866" r:id="rId4"/>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B2"/>
  <sheetViews>
    <sheetView topLeftCell="A67" workbookViewId="0">
      <selection activeCell="B45" sqref="B45"/>
    </sheetView>
  </sheetViews>
  <sheetFormatPr defaultRowHeight="14.4" x14ac:dyDescent="0.3"/>
  <sheetData>
    <row r="2" spans="2:2" x14ac:dyDescent="0.3">
      <c r="B2" t="s">
        <v>243</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B2"/>
  <sheetViews>
    <sheetView topLeftCell="A28" workbookViewId="0">
      <selection activeCell="U30" sqref="U30"/>
    </sheetView>
  </sheetViews>
  <sheetFormatPr defaultRowHeight="14.4" x14ac:dyDescent="0.3"/>
  <sheetData>
    <row r="2" spans="2:2" x14ac:dyDescent="0.3">
      <c r="B2" t="s">
        <v>244</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B2"/>
  <sheetViews>
    <sheetView workbookViewId="0"/>
  </sheetViews>
  <sheetFormatPr defaultRowHeight="14.4" x14ac:dyDescent="0.3"/>
  <sheetData>
    <row r="2" spans="2:2" x14ac:dyDescent="0.3">
      <c r="B2" t="s">
        <v>245</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B2"/>
  <sheetViews>
    <sheetView workbookViewId="0">
      <selection activeCell="B4" sqref="B4"/>
    </sheetView>
  </sheetViews>
  <sheetFormatPr defaultRowHeight="14.4" x14ac:dyDescent="0.3"/>
  <sheetData>
    <row r="2" spans="2:2" x14ac:dyDescent="0.3">
      <c r="B2" t="s">
        <v>246</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37889" r:id="rId4">
          <objectPr defaultSize="0" r:id="rId5">
            <anchor moveWithCells="1">
              <from>
                <xdr:col>1</xdr:col>
                <xdr:colOff>0</xdr:colOff>
                <xdr:row>3</xdr:row>
                <xdr:rowOff>0</xdr:rowOff>
              </from>
              <to>
                <xdr:col>3</xdr:col>
                <xdr:colOff>434340</xdr:colOff>
                <xdr:row>5</xdr:row>
                <xdr:rowOff>152400</xdr:rowOff>
              </to>
            </anchor>
          </objectPr>
        </oleObject>
      </mc:Choice>
      <mc:Fallback>
        <oleObject progId="Packager Shell Object" shapeId="37889" r:id="rId4"/>
      </mc:Fallback>
    </mc:AlternateContent>
  </oleObjec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dimension ref="B2"/>
  <sheetViews>
    <sheetView workbookViewId="0"/>
  </sheetViews>
  <sheetFormatPr defaultRowHeight="14.4" x14ac:dyDescent="0.3"/>
  <sheetData>
    <row r="2" spans="2:2" x14ac:dyDescent="0.3">
      <c r="B2" t="s">
        <v>247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dimension ref="B2"/>
  <sheetViews>
    <sheetView topLeftCell="A43" workbookViewId="0">
      <selection activeCell="B45" sqref="B45"/>
    </sheetView>
  </sheetViews>
  <sheetFormatPr defaultRowHeight="14.4" x14ac:dyDescent="0.3"/>
  <sheetData>
    <row r="2" spans="2:2" x14ac:dyDescent="0.3">
      <c r="B2" t="s">
        <v>248</v>
      </c>
    </row>
  </sheetData>
  <pageMargins left="0.7" right="0.7" top="0.75" bottom="0.75" header="0.3" footer="0.3"/>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B2"/>
  <sheetViews>
    <sheetView workbookViewId="0">
      <selection activeCell="B44" sqref="B44"/>
    </sheetView>
  </sheetViews>
  <sheetFormatPr defaultRowHeight="14.4" x14ac:dyDescent="0.3"/>
  <sheetData>
    <row r="2" spans="2:2" x14ac:dyDescent="0.3">
      <c r="B2" t="s">
        <v>249</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dimension ref="B2"/>
  <sheetViews>
    <sheetView topLeftCell="A43" workbookViewId="0">
      <selection activeCell="B44" sqref="B44"/>
    </sheetView>
  </sheetViews>
  <sheetFormatPr defaultRowHeight="14.4" x14ac:dyDescent="0.3"/>
  <sheetData>
    <row r="2" spans="2:2" x14ac:dyDescent="0.3">
      <c r="B2" t="s">
        <v>250</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dimension ref="B2"/>
  <sheetViews>
    <sheetView workbookViewId="0">
      <selection activeCell="B4" sqref="B4"/>
    </sheetView>
  </sheetViews>
  <sheetFormatPr defaultRowHeight="14.4" x14ac:dyDescent="0.3"/>
  <sheetData>
    <row r="2" spans="2:2" x14ac:dyDescent="0.3">
      <c r="B2" t="s">
        <v>251</v>
      </c>
    </row>
  </sheetData>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6385" r:id="rId4">
          <objectPr defaultSize="0" r:id="rId5">
            <anchor moveWithCells="1">
              <from>
                <xdr:col>1</xdr:col>
                <xdr:colOff>0</xdr:colOff>
                <xdr:row>3</xdr:row>
                <xdr:rowOff>0</xdr:rowOff>
              </from>
              <to>
                <xdr:col>3</xdr:col>
                <xdr:colOff>434340</xdr:colOff>
                <xdr:row>5</xdr:row>
                <xdr:rowOff>152400</xdr:rowOff>
              </to>
            </anchor>
          </objectPr>
        </oleObject>
      </mc:Choice>
      <mc:Fallback>
        <oleObject progId="Packager Shell Object" shapeId="16385" r:id="rId4"/>
      </mc:Fallback>
    </mc:AlternateContent>
  </oleObjec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B2:B3"/>
  <sheetViews>
    <sheetView workbookViewId="0"/>
  </sheetViews>
  <sheetFormatPr defaultRowHeight="14.4" x14ac:dyDescent="0.3"/>
  <sheetData>
    <row r="2" spans="2:2" x14ac:dyDescent="0.3">
      <c r="B2" t="s">
        <v>252</v>
      </c>
    </row>
    <row r="3" spans="2:2" x14ac:dyDescent="0.3">
      <c r="B3" t="s">
        <v>253</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
  <sheetViews>
    <sheetView workbookViewId="0">
      <selection activeCell="B2" sqref="B2"/>
    </sheetView>
  </sheetViews>
  <sheetFormatPr defaultRowHeight="14.4" x14ac:dyDescent="0.3"/>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
  <sheetViews>
    <sheetView workbookViewId="0">
      <selection activeCell="M19" sqref="M19"/>
    </sheetView>
  </sheetViews>
  <sheetFormatPr defaultRowHeight="14.4" x14ac:dyDescent="0.3"/>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
  <sheetViews>
    <sheetView workbookViewId="0">
      <selection activeCell="B4" sqref="B4"/>
    </sheetView>
  </sheetViews>
  <sheetFormatPr defaultRowHeight="14.4" x14ac:dyDescent="0.3"/>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
  <sheetViews>
    <sheetView workbookViewId="0"/>
  </sheetViews>
  <sheetFormatPr defaultRowHeight="14.4" x14ac:dyDescent="0.3"/>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B2"/>
  <sheetViews>
    <sheetView workbookViewId="0"/>
  </sheetViews>
  <sheetFormatPr defaultRowHeight="14.4" x14ac:dyDescent="0.3"/>
  <sheetData>
    <row r="2" spans="2:2" x14ac:dyDescent="0.3">
      <c r="B2" t="s">
        <v>254</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
  <sheetViews>
    <sheetView workbookViewId="0"/>
  </sheetViews>
  <sheetFormatPr defaultRowHeight="14.4" x14ac:dyDescent="0.3"/>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
  <sheetViews>
    <sheetView workbookViewId="0"/>
  </sheetViews>
  <sheetFormatPr defaultRowHeight="14.4" x14ac:dyDescent="0.3"/>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
  <sheetViews>
    <sheetView topLeftCell="A10" workbookViewId="0">
      <selection activeCell="B4" sqref="B4"/>
    </sheetView>
  </sheetViews>
  <sheetFormatPr defaultRowHeight="14.4" x14ac:dyDescent="0.3"/>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
  <sheetViews>
    <sheetView topLeftCell="A16" workbookViewId="0">
      <selection activeCell="B4" sqref="B4"/>
    </sheetView>
  </sheetViews>
  <sheetFormatPr defaultRowHeight="14.4" x14ac:dyDescent="0.3"/>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
  <sheetViews>
    <sheetView topLeftCell="A7" workbookViewId="0">
      <selection activeCell="B4" sqref="B4"/>
    </sheetView>
  </sheetViews>
  <sheetFormatPr defaultRowHeight="14.4" x14ac:dyDescent="0.3"/>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
  <sheetViews>
    <sheetView workbookViewId="0">
      <selection activeCell="B4" sqref="B4"/>
    </sheetView>
  </sheetViews>
  <sheetFormatPr defaultRowHeight="14.4" x14ac:dyDescent="0.3"/>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
  <sheetViews>
    <sheetView workbookViewId="0"/>
  </sheetViews>
  <sheetFormatPr defaultRowHeight="14.4" x14ac:dyDescent="0.3"/>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
  <sheetViews>
    <sheetView workbookViewId="0">
      <selection activeCell="I19" sqref="I19"/>
    </sheetView>
  </sheetViews>
  <sheetFormatPr defaultRowHeight="14.4" x14ac:dyDescent="0.3"/>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
  <sheetViews>
    <sheetView workbookViewId="0">
      <selection activeCell="K12" sqref="K12"/>
    </sheetView>
  </sheetViews>
  <sheetFormatPr defaultRowHeight="14.4" x14ac:dyDescent="0.3"/>
  <sheetData/>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
  <sheetViews>
    <sheetView topLeftCell="A22" workbookViewId="0">
      <selection activeCell="B4" sqref="B4"/>
    </sheetView>
  </sheetViews>
  <sheetFormatPr defaultRowHeight="14.4" x14ac:dyDescent="0.3"/>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
  <sheetViews>
    <sheetView topLeftCell="A10" workbookViewId="0"/>
  </sheetViews>
  <sheetFormatPr defaultRowHeight="14.4" x14ac:dyDescent="0.3"/>
  <sheetData/>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
  <sheetViews>
    <sheetView workbookViewId="0">
      <selection activeCell="B4" sqref="B4"/>
    </sheetView>
  </sheetViews>
  <sheetFormatPr defaultRowHeight="14.4" x14ac:dyDescent="0.3"/>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
  <sheetViews>
    <sheetView topLeftCell="A22" workbookViewId="0">
      <selection activeCell="B37" sqref="B37"/>
    </sheetView>
  </sheetViews>
  <sheetFormatPr defaultRowHeight="14.4" x14ac:dyDescent="0.3"/>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
  <sheetViews>
    <sheetView workbookViewId="0"/>
  </sheetViews>
  <sheetFormatPr defaultRowHeight="14.4" x14ac:dyDescent="0.3"/>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
  <sheetViews>
    <sheetView workbookViewId="0"/>
  </sheetViews>
  <sheetFormatPr defaultRowHeight="14.4" x14ac:dyDescent="0.3"/>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7"/>
  <dimension ref="A1"/>
  <sheetViews>
    <sheetView workbookViewId="0"/>
  </sheetViews>
  <sheetFormatPr defaultRowHeight="14.4" x14ac:dyDescent="0.3"/>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50"/>
  <dimension ref="A1"/>
  <sheetViews>
    <sheetView workbookViewId="0"/>
  </sheetViews>
  <sheetFormatPr defaultRowHeight="14.4" x14ac:dyDescent="0.3"/>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51"/>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Download Test Cases</vt:lpstr>
      <vt:lpstr>Summary</vt:lpstr>
      <vt:lpstr>TC 01</vt:lpstr>
      <vt:lpstr>TC 02</vt:lpstr>
      <vt:lpstr>TC 03</vt:lpstr>
      <vt:lpstr>TC 04</vt:lpstr>
      <vt:lpstr>TC 05</vt:lpstr>
      <vt:lpstr>TC 06</vt:lpstr>
      <vt:lpstr>TC 07</vt:lpstr>
      <vt:lpstr>TC 08</vt:lpstr>
      <vt:lpstr>TC 09</vt:lpstr>
      <vt:lpstr>TC 10</vt:lpstr>
      <vt:lpstr>TC 11</vt:lpstr>
      <vt:lpstr>TC 12</vt:lpstr>
      <vt:lpstr>TC 13</vt:lpstr>
      <vt:lpstr>TC 14</vt:lpstr>
      <vt:lpstr>TC 15</vt:lpstr>
      <vt:lpstr>TC 16</vt:lpstr>
      <vt:lpstr>TC 17</vt:lpstr>
      <vt:lpstr>TC 18</vt:lpstr>
      <vt:lpstr>TC 19</vt:lpstr>
      <vt:lpstr>TC 20</vt:lpstr>
      <vt:lpstr>TC 21</vt:lpstr>
      <vt:lpstr>TC 22</vt:lpstr>
      <vt:lpstr>TC 23</vt:lpstr>
      <vt:lpstr>TC 24</vt:lpstr>
      <vt:lpstr>TC 25</vt:lpstr>
      <vt:lpstr>TC 26</vt:lpstr>
      <vt:lpstr>TC 27</vt:lpstr>
      <vt:lpstr>TC 28</vt:lpstr>
      <vt:lpstr>TC 29</vt:lpstr>
      <vt:lpstr>TC 30</vt:lpstr>
      <vt:lpstr>TC 31</vt:lpstr>
      <vt:lpstr>TC 32</vt:lpstr>
      <vt:lpstr>TC 33</vt:lpstr>
      <vt:lpstr>TC 34</vt:lpstr>
      <vt:lpstr>TC 35</vt:lpstr>
      <vt:lpstr>TC 36</vt:lpstr>
      <vt:lpstr>TC 37</vt:lpstr>
      <vt:lpstr>TC 38</vt:lpstr>
      <vt:lpstr>TC 39</vt:lpstr>
      <vt:lpstr>TC 40</vt:lpstr>
      <vt:lpstr>TC 41</vt:lpstr>
      <vt:lpstr>TC 42</vt:lpstr>
      <vt:lpstr>TC 43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Tuấn Phát</cp:lastModifiedBy>
  <dcterms:created xsi:type="dcterms:W3CDTF">2026-09-11T14:34:52Z</dcterms:created>
  <dcterms:modified xsi:type="dcterms:W3CDTF">2026-09-26T16:28:21Z</dcterms:modified>
</cp:coreProperties>
</file>